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" windowWidth="15480" windowHeight="8700" activeTab="0"/>
  </bookViews>
  <sheets>
    <sheet name="O Champs entry" sheetId="1" r:id="rId1"/>
    <sheet name="Clubs" sheetId="2" state="hidden" r:id="rId2"/>
  </sheets>
  <definedNames>
    <definedName name="Grade">'Clubs'!$F$3:$F$43</definedName>
    <definedName name="Grade2">'Clubs'!$F$3:$G$43</definedName>
    <definedName name="Grade3">'Clubs'!$F$3:$J$43</definedName>
    <definedName name="_xlnm.Print_Area" localSheetId="0">'O Champs entry'!$A$1:$AO$117</definedName>
    <definedName name="School">'Clubs'!$A$2:$A$20</definedName>
    <definedName name="School3">'Clubs'!$A$4:$C$20</definedName>
    <definedName name="SprintGrade">'Clubs'!$F$46:$F$68</definedName>
    <definedName name="SprintGrade2">'Clubs'!$F$46:$G$68</definedName>
    <definedName name="SprintGrade3">'Clubs'!$F$46:$J$68</definedName>
  </definedNames>
  <calcPr fullCalcOnLoad="1"/>
</workbook>
</file>

<file path=xl/comments1.xml><?xml version="1.0" encoding="utf-8"?>
<comments xmlns="http://schemas.openxmlformats.org/spreadsheetml/2006/main">
  <authors>
    <author>Alister Metherell</author>
    <author>Alister</author>
  </authors>
  <commentList>
    <comment ref="A25" authorId="0">
      <text>
        <r>
          <rPr>
            <b/>
            <sz val="8"/>
            <rFont val="Tahoma"/>
            <family val="2"/>
          </rPr>
          <t>Sprint
Curletts Road
Saturday 16th Oct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Long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McQueens Pass
Sunday 17th Oct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Enter the SportIdent card number or "Hire".
</t>
        </r>
      </text>
    </comment>
    <comment ref="AN27" authorId="0">
      <text>
        <r>
          <rPr>
            <b/>
            <sz val="8"/>
            <rFont val="Tahoma"/>
            <family val="2"/>
          </rPr>
          <t>Includes SI-card hire</t>
        </r>
        <r>
          <rPr>
            <sz val="8"/>
            <rFont val="Tahoma"/>
            <family val="2"/>
          </rPr>
          <t xml:space="preserve">
&amp; non-member surcharge</t>
        </r>
      </text>
    </comment>
    <comment ref="B2" authorId="0">
      <text>
        <r>
          <rPr>
            <b/>
            <sz val="8"/>
            <rFont val="Tahoma"/>
            <family val="2"/>
          </rPr>
          <t>Select from the dropdown or if not in the list type in the club name.</t>
        </r>
        <r>
          <rPr>
            <sz val="8"/>
            <rFont val="Tahoma"/>
            <family val="2"/>
          </rPr>
          <t xml:space="preserve">
Blank if not an O club member.</t>
        </r>
      </text>
    </comment>
    <comment ref="W16" authorId="1">
      <text>
        <r>
          <rPr>
            <b/>
            <sz val="8"/>
            <rFont val="Tahoma"/>
            <family val="2"/>
          </rPr>
          <t>Includes SI-card hire, non-member surcharge, family maximum rates.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<sst xmlns="http://schemas.openxmlformats.org/spreadsheetml/2006/main" count="388" uniqueCount="183">
  <si>
    <t>SI-card #</t>
  </si>
  <si>
    <t>Sex</t>
  </si>
  <si>
    <t>Code</t>
  </si>
  <si>
    <t>#</t>
  </si>
  <si>
    <t>Grades</t>
  </si>
  <si>
    <t>or Hire</t>
  </si>
  <si>
    <t>M / F</t>
  </si>
  <si>
    <t>Grade</t>
  </si>
  <si>
    <t>Select</t>
  </si>
  <si>
    <t>Contact name</t>
  </si>
  <si>
    <t>Email</t>
  </si>
  <si>
    <t>Course</t>
  </si>
  <si>
    <t>White</t>
  </si>
  <si>
    <t>Yellow</t>
  </si>
  <si>
    <t>Orange</t>
  </si>
  <si>
    <t>Red</t>
  </si>
  <si>
    <t>Fee</t>
  </si>
  <si>
    <t>Stno</t>
  </si>
  <si>
    <t>Chip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</si>
  <si>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</si>
  <si>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</si>
  <si>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</si>
  <si>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</si>
  <si>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</si>
  <si>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</si>
  <si>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</si>
  <si>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</si>
  <si>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</si>
  <si>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</si>
  <si>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</si>
  <si>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</si>
  <si>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</si>
  <si>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</si>
  <si>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</si>
  <si>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</si>
  <si>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</si>
  <si>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</si>
  <si>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Num1</t>
  </si>
  <si>
    <t>Num2</t>
  </si>
  <si>
    <t>Num3</t>
  </si>
  <si>
    <t>Text1</t>
  </si>
  <si>
    <t>Text2</t>
  </si>
  <si>
    <t>Text3</t>
  </si>
  <si>
    <t>Adr. name</t>
  </si>
  <si>
    <t>Street</t>
  </si>
  <si>
    <t>Line2</t>
  </si>
  <si>
    <t>Zip</t>
  </si>
  <si>
    <t>Phone</t>
  </si>
  <si>
    <t>Fax</t>
  </si>
  <si>
    <t>EMail</t>
  </si>
  <si>
    <t>Id/Club</t>
  </si>
  <si>
    <t>Rented</t>
  </si>
  <si>
    <t>Start fee</t>
  </si>
  <si>
    <t>Paid</t>
  </si>
  <si>
    <t>Address</t>
  </si>
  <si>
    <t>Mobile</t>
  </si>
  <si>
    <t>Phone (evening)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</si>
  <si>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Please make cheques payable to </t>
    </r>
    <r>
      <rPr>
        <b/>
        <sz val="10"/>
        <rFont val="Arial"/>
        <family val="2"/>
      </rPr>
      <t>Peninsula and Plains Orienteers</t>
    </r>
  </si>
  <si>
    <t xml:space="preserve">    </t>
  </si>
  <si>
    <t xml:space="preserve">     </t>
  </si>
  <si>
    <t>Phone (daytime)</t>
  </si>
  <si>
    <t>Total fees:</t>
  </si>
  <si>
    <t xml:space="preserve">Year </t>
  </si>
  <si>
    <t>Born</t>
  </si>
  <si>
    <t>Class #</t>
  </si>
  <si>
    <t>Warnings</t>
  </si>
  <si>
    <t>Club</t>
  </si>
  <si>
    <t>Auckland</t>
  </si>
  <si>
    <t>Counties Manukau</t>
  </si>
  <si>
    <t>Dunedin</t>
  </si>
  <si>
    <t>Hawkes Bay</t>
  </si>
  <si>
    <t>Marlborough</t>
  </si>
  <si>
    <t>Nelson</t>
  </si>
  <si>
    <t>North West</t>
  </si>
  <si>
    <t>Hutt Valley</t>
  </si>
  <si>
    <t>RK</t>
  </si>
  <si>
    <t>Red Kiwis</t>
  </si>
  <si>
    <t>Southland</t>
  </si>
  <si>
    <t>Taupo</t>
  </si>
  <si>
    <t>Wairarapa</t>
  </si>
  <si>
    <t>Wellington</t>
  </si>
  <si>
    <t>M21E</t>
  </si>
  <si>
    <t>M21A</t>
  </si>
  <si>
    <t>M20A</t>
  </si>
  <si>
    <t>M18A</t>
  </si>
  <si>
    <t>M16A</t>
  </si>
  <si>
    <t>M14A</t>
  </si>
  <si>
    <t>M12A</t>
  </si>
  <si>
    <t>M40A</t>
  </si>
  <si>
    <t>M50A</t>
  </si>
  <si>
    <t>M60A</t>
  </si>
  <si>
    <t>M70A</t>
  </si>
  <si>
    <t>M21AS</t>
  </si>
  <si>
    <t>M40AS</t>
  </si>
  <si>
    <t>M40B</t>
  </si>
  <si>
    <t>M21B</t>
  </si>
  <si>
    <t>M18B</t>
  </si>
  <si>
    <t>M14B</t>
  </si>
  <si>
    <t>M12B</t>
  </si>
  <si>
    <t>M10</t>
  </si>
  <si>
    <t>M21C</t>
  </si>
  <si>
    <t>W21E</t>
  </si>
  <si>
    <t>W21A</t>
  </si>
  <si>
    <t>W20A</t>
  </si>
  <si>
    <t>W18A</t>
  </si>
  <si>
    <t>W16A</t>
  </si>
  <si>
    <t>W14A</t>
  </si>
  <si>
    <t>W12A</t>
  </si>
  <si>
    <t>W40A</t>
  </si>
  <si>
    <t>W50A</t>
  </si>
  <si>
    <t>W60A</t>
  </si>
  <si>
    <t>W21AS</t>
  </si>
  <si>
    <t>W40AS</t>
  </si>
  <si>
    <t>W40B</t>
  </si>
  <si>
    <t>W21B</t>
  </si>
  <si>
    <t>W18B</t>
  </si>
  <si>
    <t>W14B</t>
  </si>
  <si>
    <t>W12B</t>
  </si>
  <si>
    <t>W10</t>
  </si>
  <si>
    <t>W21C</t>
  </si>
  <si>
    <t>CM</t>
  </si>
  <si>
    <t>HB</t>
  </si>
  <si>
    <t>NW</t>
  </si>
  <si>
    <t>PP</t>
  </si>
  <si>
    <t>WA</t>
  </si>
  <si>
    <t>Peninsula &amp; Plains</t>
  </si>
  <si>
    <t>PAPO</t>
  </si>
  <si>
    <t>P.O. Box 824</t>
  </si>
  <si>
    <t>Christchurch 8140</t>
  </si>
  <si>
    <t>AK</t>
  </si>
  <si>
    <t>DN</t>
  </si>
  <si>
    <t>HV</t>
  </si>
  <si>
    <t>MB</t>
  </si>
  <si>
    <t>NL</t>
  </si>
  <si>
    <t>SD</t>
  </si>
  <si>
    <t>TP</t>
  </si>
  <si>
    <t>TA</t>
  </si>
  <si>
    <t>Taranaki</t>
  </si>
  <si>
    <t>WN</t>
  </si>
  <si>
    <t>Difficulty</t>
  </si>
  <si>
    <t>&lt;,&gt;</t>
  </si>
  <si>
    <t>&gt;</t>
  </si>
  <si>
    <t>yyyy</t>
  </si>
  <si>
    <t>Age</t>
  </si>
  <si>
    <t>&lt;</t>
  </si>
  <si>
    <t>Comments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</si>
  <si>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Cheques to: </t>
    </r>
  </si>
  <si>
    <t>Non-member</t>
  </si>
  <si>
    <t>Use a different form for members of another club or family.</t>
  </si>
  <si>
    <t>mary.j.mackintosh@gmail.com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</si>
  <si>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Enquiries to Mary: </t>
    </r>
  </si>
  <si>
    <t>Ph 03 327 8457</t>
  </si>
  <si>
    <t>Waikato</t>
  </si>
  <si>
    <t>M12</t>
  </si>
  <si>
    <t>M14</t>
  </si>
  <si>
    <t>M16</t>
  </si>
  <si>
    <t>M18</t>
  </si>
  <si>
    <t>M20</t>
  </si>
  <si>
    <t>M21</t>
  </si>
  <si>
    <t>M40</t>
  </si>
  <si>
    <t>M50</t>
  </si>
  <si>
    <t>M60</t>
  </si>
  <si>
    <t>M70</t>
  </si>
  <si>
    <t>W12</t>
  </si>
  <si>
    <t>W14</t>
  </si>
  <si>
    <t>W16</t>
  </si>
  <si>
    <t>W18</t>
  </si>
  <si>
    <t>W20</t>
  </si>
  <si>
    <t>W21</t>
  </si>
  <si>
    <t>W40</t>
  </si>
  <si>
    <t>W50</t>
  </si>
  <si>
    <t>W60</t>
  </si>
  <si>
    <t>WK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</si>
  <si>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Entries must be received by Friday 11 November 2011</t>
    </r>
  </si>
  <si>
    <t>South Island Champs</t>
  </si>
  <si>
    <t>Bay of Plenty</t>
  </si>
  <si>
    <t>BP</t>
  </si>
  <si>
    <t>Middle</t>
  </si>
  <si>
    <r>
      <t xml:space="preserve">    ·</t>
    </r>
    <r>
      <rPr>
        <sz val="10"/>
        <rFont val="Arial"/>
        <family val="2"/>
      </rPr>
      <t>       Electronic payment is prefered.
            Please set up payment to Westpac account
            03 0823  0425931  00
            Reference: Surname &amp; Initials, Particulars: SI Champs</t>
    </r>
  </si>
  <si>
    <t>South Island / Canterbury Orienteering Championship 2011 Entry Form</t>
  </si>
  <si>
    <r>
      <t>·</t>
    </r>
    <r>
      <rPr>
        <sz val="10"/>
        <rFont val="Arial"/>
        <family val="0"/>
      </rPr>
      <t xml:space="preserve">   Email the entry form as an attachment to Mary Mackintosh at  </t>
    </r>
  </si>
  <si>
    <t>W70</t>
  </si>
  <si>
    <t>W70A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</si>
</sst>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"/>
    <numFmt numFmtId="169" formatCode="00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Trellis"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indent="1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vertical="top"/>
    </xf>
    <xf numFmtId="0" fontId="0" fillId="0" borderId="10" xfId="0" applyBorder="1" applyAlignment="1" applyProtection="1">
      <alignment/>
      <protection locked="0"/>
    </xf>
    <xf numFmtId="21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 indent="1"/>
      <protection locked="0"/>
    </xf>
    <xf numFmtId="0" fontId="0" fillId="0" borderId="10" xfId="0" applyBorder="1" applyAlignment="1" applyProtection="1">
      <alignment horizontal="right" indent="1"/>
      <protection locked="0"/>
    </xf>
    <xf numFmtId="0" fontId="2" fillId="0" borderId="0" xfId="0" applyFont="1" applyAlignment="1">
      <alignment horizontal="center"/>
    </xf>
    <xf numFmtId="169" fontId="0" fillId="0" borderId="0" xfId="0" applyNumberFormat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4" fontId="2" fillId="0" borderId="0" xfId="44" applyFont="1" applyAlignment="1">
      <alignment horizontal="lef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0" fillId="24" borderId="10" xfId="0" applyFill="1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2" borderId="11" xfId="0" applyFill="1" applyBorder="1" applyAlignment="1" applyProtection="1">
      <alignment horizontal="left"/>
      <protection locked="0"/>
    </xf>
    <xf numFmtId="0" fontId="0" fillId="22" borderId="11" xfId="0" applyFill="1" applyBorder="1" applyAlignment="1">
      <alignment/>
    </xf>
    <xf numFmtId="21" fontId="0" fillId="22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22" borderId="11" xfId="0" applyFont="1" applyFill="1" applyBorder="1" applyAlignment="1" applyProtection="1">
      <alignment/>
      <protection locked="0"/>
    </xf>
    <xf numFmtId="0" fontId="12" fillId="22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0" xfId="53" applyAlignment="1" applyProtection="1">
      <alignment horizontal="left" indent="3"/>
      <protection/>
    </xf>
    <xf numFmtId="0" fontId="0" fillId="0" borderId="0" xfId="0" applyFon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4" xfId="0" applyFont="1" applyFill="1" applyBorder="1" applyAlignment="1" applyProtection="1">
      <alignment horizontal="right" indent="1"/>
      <protection locked="0"/>
    </xf>
    <xf numFmtId="0" fontId="0" fillId="22" borderId="14" xfId="0" applyFont="1" applyFill="1" applyBorder="1" applyAlignment="1" applyProtection="1">
      <alignment/>
      <protection locked="0"/>
    </xf>
    <xf numFmtId="169" fontId="0" fillId="22" borderId="14" xfId="0" applyNumberFormat="1" applyFill="1" applyBorder="1" applyAlignment="1" applyProtection="1">
      <alignment horizontal="center"/>
      <protection locked="0"/>
    </xf>
    <xf numFmtId="0" fontId="0" fillId="22" borderId="15" xfId="0" applyFill="1" applyBorder="1" applyAlignment="1" applyProtection="1">
      <alignment horizontal="left"/>
      <protection locked="0"/>
    </xf>
    <xf numFmtId="0" fontId="0" fillId="22" borderId="16" xfId="0" applyFill="1" applyBorder="1" applyAlignment="1">
      <alignment/>
    </xf>
    <xf numFmtId="0" fontId="32" fillId="23" borderId="10" xfId="0" applyFont="1" applyFill="1" applyBorder="1" applyAlignment="1" applyProtection="1">
      <alignment/>
      <protection/>
    </xf>
    <xf numFmtId="0" fontId="0" fillId="22" borderId="17" xfId="0" applyFill="1" applyBorder="1" applyAlignment="1">
      <alignment/>
    </xf>
    <xf numFmtId="0" fontId="0" fillId="22" borderId="15" xfId="0" applyFill="1" applyBorder="1" applyAlignment="1">
      <alignment/>
    </xf>
    <xf numFmtId="21" fontId="0" fillId="22" borderId="15" xfId="0" applyNumberFormat="1" applyFill="1" applyBorder="1" applyAlignment="1">
      <alignment/>
    </xf>
    <xf numFmtId="0" fontId="0" fillId="22" borderId="15" xfId="0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11" fillId="22" borderId="15" xfId="0" applyFont="1" applyFill="1" applyBorder="1" applyAlignment="1" applyProtection="1">
      <alignment/>
      <protection locked="0"/>
    </xf>
    <xf numFmtId="0" fontId="0" fillId="25" borderId="18" xfId="0" applyFont="1" applyFill="1" applyBorder="1" applyAlignment="1" applyProtection="1">
      <alignment horizontal="right" indent="1"/>
      <protection/>
    </xf>
    <xf numFmtId="0" fontId="0" fillId="25" borderId="18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7" fillId="22" borderId="12" xfId="0" applyFont="1" applyFill="1" applyBorder="1" applyAlignment="1" applyProtection="1">
      <alignment/>
      <protection locked="0"/>
    </xf>
    <xf numFmtId="0" fontId="7" fillId="22" borderId="19" xfId="0" applyFont="1" applyFill="1" applyBorder="1" applyAlignment="1" applyProtection="1">
      <alignment/>
      <protection locked="0"/>
    </xf>
    <xf numFmtId="0" fontId="7" fillId="22" borderId="13" xfId="0" applyFont="1" applyFill="1" applyBorder="1" applyAlignment="1" applyProtection="1">
      <alignment/>
      <protection locked="0"/>
    </xf>
    <xf numFmtId="0" fontId="0" fillId="22" borderId="20" xfId="0" applyFont="1" applyFill="1" applyBorder="1" applyAlignment="1" applyProtection="1">
      <alignment/>
      <protection locked="0"/>
    </xf>
    <xf numFmtId="0" fontId="0" fillId="22" borderId="21" xfId="0" applyFill="1" applyBorder="1" applyAlignment="1" applyProtection="1">
      <alignment/>
      <protection locked="0"/>
    </xf>
    <xf numFmtId="0" fontId="0" fillId="22" borderId="22" xfId="0" applyFill="1" applyBorder="1" applyAlignment="1" applyProtection="1">
      <alignment/>
      <protection locked="0"/>
    </xf>
    <xf numFmtId="0" fontId="0" fillId="22" borderId="23" xfId="0" applyFont="1" applyFill="1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22" borderId="24" xfId="0" applyFill="1" applyBorder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22" borderId="12" xfId="53" applyFill="1" applyBorder="1" applyAlignment="1" applyProtection="1">
      <alignment/>
      <protection locked="0"/>
    </xf>
    <xf numFmtId="0" fontId="0" fillId="22" borderId="19" xfId="0" applyFill="1" applyBorder="1" applyAlignment="1" applyProtection="1">
      <alignment/>
      <protection locked="0"/>
    </xf>
    <xf numFmtId="0" fontId="0" fillId="22" borderId="13" xfId="0" applyFill="1" applyBorder="1" applyAlignment="1" applyProtection="1">
      <alignment/>
      <protection locked="0"/>
    </xf>
    <xf numFmtId="0" fontId="0" fillId="22" borderId="25" xfId="0" applyFont="1" applyFill="1" applyBorder="1" applyAlignment="1" applyProtection="1">
      <alignment/>
      <protection locked="0"/>
    </xf>
    <xf numFmtId="0" fontId="0" fillId="22" borderId="26" xfId="0" applyFill="1" applyBorder="1" applyAlignment="1" applyProtection="1">
      <alignment/>
      <protection locked="0"/>
    </xf>
    <xf numFmtId="0" fontId="0" fillId="22" borderId="27" xfId="0" applyFill="1" applyBorder="1" applyAlignment="1" applyProtection="1">
      <alignment/>
      <protection locked="0"/>
    </xf>
    <xf numFmtId="0" fontId="0" fillId="22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y.j.mackintosh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7"/>
  <sheetViews>
    <sheetView showGridLines="0" tabSelected="1" zoomScalePageLayoutView="0" workbookViewId="0" topLeftCell="A1">
      <selection activeCell="W29" sqref="W29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4.57421875" style="0" hidden="1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21.57421875" style="0" customWidth="1"/>
    <col min="8" max="8" width="17.7109375" style="0" customWidth="1"/>
    <col min="10" max="10" width="7.28125" style="0" customWidth="1"/>
    <col min="11" max="22" width="9.140625" style="0" hidden="1" customWidth="1"/>
    <col min="23" max="23" width="12.8515625" style="0" customWidth="1"/>
    <col min="24" max="39" width="9.140625" style="0" hidden="1" customWidth="1"/>
    <col min="41" max="41" width="9.140625" style="0" hidden="1" customWidth="1"/>
    <col min="42" max="42" width="18.7109375" style="0" customWidth="1"/>
    <col min="43" max="43" width="34.28125" style="0" customWidth="1"/>
    <col min="44" max="44" width="16.140625" style="0" hidden="1" customWidth="1"/>
    <col min="45" max="45" width="10.28125" style="0" hidden="1" customWidth="1"/>
    <col min="46" max="53" width="9.140625" style="0" hidden="1" customWidth="1"/>
  </cols>
  <sheetData>
    <row r="1" ht="26.25" customHeight="1">
      <c r="A1" s="12" t="s">
        <v>179</v>
      </c>
    </row>
    <row r="2" spans="2:8" ht="15">
      <c r="B2" s="2" t="s">
        <v>66</v>
      </c>
      <c r="C2" s="2"/>
      <c r="E2" s="70"/>
      <c r="F2" s="71"/>
      <c r="G2" s="72"/>
      <c r="H2" t="s">
        <v>148</v>
      </c>
    </row>
    <row r="3" spans="2:7" ht="12.75">
      <c r="B3" s="9" t="s">
        <v>9</v>
      </c>
      <c r="C3" s="9"/>
      <c r="E3" s="73"/>
      <c r="F3" s="74"/>
      <c r="G3" s="75"/>
    </row>
    <row r="4" spans="2:10" ht="12.75">
      <c r="B4" s="9" t="s">
        <v>54</v>
      </c>
      <c r="C4" s="9"/>
      <c r="E4" s="73"/>
      <c r="F4" s="74"/>
      <c r="G4" s="75"/>
      <c r="J4" s="9"/>
    </row>
    <row r="5" spans="2:10" ht="12.75">
      <c r="B5" s="9"/>
      <c r="C5" s="9"/>
      <c r="E5" s="76"/>
      <c r="F5" s="77"/>
      <c r="G5" s="78"/>
      <c r="J5" s="9"/>
    </row>
    <row r="6" spans="2:10" ht="12.75">
      <c r="B6" s="9"/>
      <c r="C6" s="9"/>
      <c r="E6" s="84"/>
      <c r="F6" s="85"/>
      <c r="G6" s="86"/>
      <c r="J6" s="9"/>
    </row>
    <row r="7" spans="2:10" ht="12.75">
      <c r="B7" s="9" t="s">
        <v>60</v>
      </c>
      <c r="C7" s="9"/>
      <c r="E7" s="84"/>
      <c r="F7" s="85"/>
      <c r="G7" s="86"/>
      <c r="J7" s="9"/>
    </row>
    <row r="8" spans="2:10" ht="12.75">
      <c r="B8" s="9" t="s">
        <v>56</v>
      </c>
      <c r="C8" s="9"/>
      <c r="E8" s="87"/>
      <c r="F8" s="82"/>
      <c r="G8" s="83"/>
      <c r="J8" s="9"/>
    </row>
    <row r="9" spans="2:40" ht="12.75">
      <c r="B9" s="9" t="s">
        <v>55</v>
      </c>
      <c r="C9" s="9"/>
      <c r="E9" s="87"/>
      <c r="F9" s="82"/>
      <c r="G9" s="83"/>
      <c r="J9" s="9"/>
      <c r="AN9" s="2" t="s">
        <v>58</v>
      </c>
    </row>
    <row r="10" spans="2:40" ht="12.75">
      <c r="B10" s="9" t="s">
        <v>10</v>
      </c>
      <c r="C10" s="9"/>
      <c r="E10" s="81"/>
      <c r="F10" s="82"/>
      <c r="G10" s="83"/>
      <c r="J10" s="9"/>
      <c r="AN10" s="2" t="s">
        <v>58</v>
      </c>
    </row>
    <row r="11" spans="2:45" ht="12.75">
      <c r="B11" s="9"/>
      <c r="C11" s="9"/>
      <c r="J11" s="9"/>
      <c r="AN11" s="2"/>
      <c r="AS11" s="2"/>
    </row>
    <row r="12" spans="1:45" ht="12.75">
      <c r="A12" s="10" t="s">
        <v>180</v>
      </c>
      <c r="B12" s="9"/>
      <c r="C12" s="9"/>
      <c r="J12" s="9"/>
      <c r="AN12" s="2"/>
      <c r="AS12" s="2"/>
    </row>
    <row r="13" spans="1:45" ht="12.75">
      <c r="A13" s="47" t="s">
        <v>149</v>
      </c>
      <c r="B13" s="9"/>
      <c r="C13" s="9"/>
      <c r="J13" s="9"/>
      <c r="AN13" s="2"/>
      <c r="AS13" s="2"/>
    </row>
    <row r="14" spans="1:45" ht="12.75">
      <c r="A14" s="10" t="s">
        <v>173</v>
      </c>
      <c r="B14" s="9"/>
      <c r="C14" s="9"/>
      <c r="J14" s="9"/>
      <c r="AN14" s="2"/>
      <c r="AS14" s="2"/>
    </row>
    <row r="15" spans="2:45" ht="12.75">
      <c r="B15" s="9"/>
      <c r="C15" s="9"/>
      <c r="J15" s="9"/>
      <c r="AO15" s="16"/>
      <c r="AP15" s="16"/>
      <c r="AS15" s="2"/>
    </row>
    <row r="16" spans="1:56" ht="53.25" customHeight="1">
      <c r="A16" s="79" t="s">
        <v>178</v>
      </c>
      <c r="B16" s="80"/>
      <c r="C16" s="80"/>
      <c r="D16" s="80"/>
      <c r="E16" s="80"/>
      <c r="F16" s="80"/>
      <c r="G16" s="80"/>
      <c r="H16" s="80"/>
      <c r="J16" s="9"/>
      <c r="W16" s="15" t="s">
        <v>61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24">
        <f>MIN(AX16,50)+MIN(AX17,50)+MIN(AZ16,23)+MIN(AZ17,23)+AY16</f>
        <v>0</v>
      </c>
      <c r="AS16" s="2"/>
      <c r="AX16" s="24">
        <f>AX29+AX31+AX33+AX35+AX37+AX39+AX41+AX43+AX45+AX47+AX49+AX51</f>
        <v>0</v>
      </c>
      <c r="AY16" s="24">
        <f>SUM(AY29:AY52)</f>
        <v>0</v>
      </c>
      <c r="AZ16" s="24">
        <f>AZ29+AZ31+AZ33+AZ35+AZ37+AZ39+AZ41+AZ43+AZ45+AZ47+AZ49+AZ51</f>
        <v>0</v>
      </c>
      <c r="BA16" s="24"/>
      <c r="BB16" s="24"/>
      <c r="BC16" s="24"/>
      <c r="BD16" s="24"/>
    </row>
    <row r="17" spans="1:52" ht="15.75" customHeight="1">
      <c r="A17" s="10" t="s">
        <v>57</v>
      </c>
      <c r="B17" s="25"/>
      <c r="C17" s="25"/>
      <c r="D17" s="25"/>
      <c r="E17" s="25"/>
      <c r="F17" s="25"/>
      <c r="G17" s="25"/>
      <c r="H17" s="25"/>
      <c r="J17" s="9"/>
      <c r="AN17" s="2"/>
      <c r="AS17" s="2"/>
      <c r="AX17" s="24">
        <f>AX30+AX32+AX34+AX36+AX38+AX40+AX42+AX44+AX46+AX48+AX50+AX52</f>
        <v>0</v>
      </c>
      <c r="AY17" s="24"/>
      <c r="AZ17" s="24">
        <f>AZ30+AZ32+AZ34+AZ36+AZ38+AZ40+AZ42+AZ44+AZ46+AZ48+AZ50+AZ52</f>
        <v>0</v>
      </c>
    </row>
    <row r="18" spans="1:45" ht="12.75">
      <c r="A18" s="10" t="s">
        <v>146</v>
      </c>
      <c r="B18" s="9"/>
      <c r="C18" s="9"/>
      <c r="G18" s="46" t="s">
        <v>174</v>
      </c>
      <c r="J18" s="9"/>
      <c r="AN18" s="2"/>
      <c r="AS18" s="2"/>
    </row>
    <row r="19" spans="2:45" ht="12.75">
      <c r="B19" s="9"/>
      <c r="C19" s="9"/>
      <c r="G19" s="2" t="s">
        <v>126</v>
      </c>
      <c r="J19" s="9"/>
      <c r="AN19" s="2"/>
      <c r="AS19" s="2"/>
    </row>
    <row r="20" spans="2:45" ht="12.75">
      <c r="B20" s="9"/>
      <c r="C20" s="9"/>
      <c r="G20" s="2" t="s">
        <v>127</v>
      </c>
      <c r="J20" s="9"/>
      <c r="AN20" s="2"/>
      <c r="AS20" s="2"/>
    </row>
    <row r="21" spans="2:45" ht="12.75">
      <c r="B21" s="9"/>
      <c r="C21" s="9"/>
      <c r="G21" s="2" t="s">
        <v>128</v>
      </c>
      <c r="J21" s="9"/>
      <c r="AS21" s="2"/>
    </row>
    <row r="22" spans="2:45" ht="12.75">
      <c r="B22" s="9"/>
      <c r="C22" s="9"/>
      <c r="J22" s="9"/>
      <c r="AN22" s="2"/>
      <c r="AS22" s="2"/>
    </row>
    <row r="23" spans="1:40" ht="12.75">
      <c r="A23" s="10" t="s">
        <v>150</v>
      </c>
      <c r="G23" s="46" t="s">
        <v>151</v>
      </c>
      <c r="AN23" s="2" t="s">
        <v>59</v>
      </c>
    </row>
    <row r="25" spans="1:9" ht="12.75">
      <c r="A25" s="3"/>
      <c r="B25" s="3"/>
      <c r="C25" s="3"/>
      <c r="D25" s="3"/>
      <c r="E25" s="3" t="s">
        <v>0</v>
      </c>
      <c r="I25" s="19" t="s">
        <v>62</v>
      </c>
    </row>
    <row r="26" spans="5:42" ht="12.75">
      <c r="E26" t="s">
        <v>5</v>
      </c>
      <c r="G26" s="3" t="s">
        <v>20</v>
      </c>
      <c r="H26" s="3" t="s">
        <v>21</v>
      </c>
      <c r="I26" s="19" t="s">
        <v>63</v>
      </c>
      <c r="J26" s="3" t="s">
        <v>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 t="s">
        <v>7</v>
      </c>
      <c r="AN26" s="6"/>
      <c r="AO26" s="6"/>
      <c r="AP26" s="6"/>
    </row>
    <row r="27" spans="1:50" ht="13.5" thickBot="1">
      <c r="A27" s="8"/>
      <c r="B27" s="8"/>
      <c r="C27" s="27"/>
      <c r="D27" s="8"/>
      <c r="E27" s="30"/>
      <c r="F27" s="30"/>
      <c r="G27" s="30"/>
      <c r="H27" s="30"/>
      <c r="I27" s="31" t="s">
        <v>142</v>
      </c>
      <c r="J27" s="30" t="s">
        <v>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 t="s">
        <v>8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 t="s">
        <v>16</v>
      </c>
      <c r="AO27" s="30"/>
      <c r="AP27" s="30" t="s">
        <v>65</v>
      </c>
      <c r="AQ27" s="30" t="s">
        <v>145</v>
      </c>
      <c r="AR27" s="32" t="s">
        <v>143</v>
      </c>
      <c r="AS27" s="33" t="s">
        <v>1</v>
      </c>
      <c r="AT27" s="32"/>
      <c r="AU27" s="32"/>
      <c r="AV27" s="32" t="s">
        <v>16</v>
      </c>
      <c r="AW27" t="s">
        <v>147</v>
      </c>
      <c r="AX27" s="2"/>
    </row>
    <row r="28" spans="1:42" ht="12.75" hidden="1">
      <c r="A28" s="6"/>
      <c r="B28" s="6"/>
      <c r="C28" s="36"/>
      <c r="D28" s="6" t="s">
        <v>17</v>
      </c>
      <c r="E28" s="6" t="s">
        <v>18</v>
      </c>
      <c r="F28" s="6" t="s">
        <v>19</v>
      </c>
      <c r="G28" s="6" t="s">
        <v>20</v>
      </c>
      <c r="H28" s="6" t="s">
        <v>21</v>
      </c>
      <c r="I28" s="37" t="s">
        <v>22</v>
      </c>
      <c r="J28" s="6" t="s">
        <v>23</v>
      </c>
      <c r="K28" s="6" t="s">
        <v>24</v>
      </c>
      <c r="L28" s="6" t="s">
        <v>25</v>
      </c>
      <c r="M28" s="6" t="s">
        <v>26</v>
      </c>
      <c r="N28" s="6" t="s">
        <v>27</v>
      </c>
      <c r="O28" s="6" t="s">
        <v>28</v>
      </c>
      <c r="P28" s="6" t="s">
        <v>29</v>
      </c>
      <c r="Q28" s="6" t="s">
        <v>30</v>
      </c>
      <c r="R28" s="6" t="s">
        <v>31</v>
      </c>
      <c r="S28" s="6" t="s">
        <v>32</v>
      </c>
      <c r="T28" s="6" t="s">
        <v>33</v>
      </c>
      <c r="U28" s="6" t="s">
        <v>34</v>
      </c>
      <c r="V28" s="6" t="s">
        <v>35</v>
      </c>
      <c r="W28" s="6" t="s">
        <v>36</v>
      </c>
      <c r="X28" s="6" t="s">
        <v>37</v>
      </c>
      <c r="Y28" s="6" t="s">
        <v>38</v>
      </c>
      <c r="Z28" s="6" t="s">
        <v>39</v>
      </c>
      <c r="AA28" s="6" t="s">
        <v>40</v>
      </c>
      <c r="AB28" s="6" t="s">
        <v>41</v>
      </c>
      <c r="AC28" s="6" t="s">
        <v>42</v>
      </c>
      <c r="AD28" s="6" t="s">
        <v>43</v>
      </c>
      <c r="AE28" s="6" t="s">
        <v>44</v>
      </c>
      <c r="AF28" s="6" t="s">
        <v>45</v>
      </c>
      <c r="AG28" s="6" t="s">
        <v>46</v>
      </c>
      <c r="AH28" s="6" t="s">
        <v>32</v>
      </c>
      <c r="AI28" s="6" t="s">
        <v>47</v>
      </c>
      <c r="AJ28" s="6" t="s">
        <v>48</v>
      </c>
      <c r="AK28" s="6" t="s">
        <v>49</v>
      </c>
      <c r="AL28" s="6" t="s">
        <v>50</v>
      </c>
      <c r="AM28" s="6" t="s">
        <v>51</v>
      </c>
      <c r="AN28" s="6" t="s">
        <v>52</v>
      </c>
      <c r="AO28" s="6" t="s">
        <v>53</v>
      </c>
      <c r="AP28" s="6"/>
    </row>
    <row r="29" spans="1:52" ht="15" customHeight="1">
      <c r="A29" s="88" t="s">
        <v>177</v>
      </c>
      <c r="B29" s="89"/>
      <c r="C29" s="38"/>
      <c r="D29" s="49"/>
      <c r="E29" s="52"/>
      <c r="F29" s="51"/>
      <c r="G29" s="53"/>
      <c r="H29" s="53"/>
      <c r="I29" s="54"/>
      <c r="J29" s="53"/>
      <c r="K29" s="50"/>
      <c r="L29" s="39"/>
      <c r="M29" s="40"/>
      <c r="N29" s="40"/>
      <c r="O29" s="40"/>
      <c r="P29" s="39"/>
      <c r="Q29" s="39" t="e">
        <f aca="true" t="shared" si="0" ref="Q29:Q52">VLOOKUP($E$2,School3,3,0)</f>
        <v>#N/A</v>
      </c>
      <c r="R29" s="39" t="e">
        <f aca="true" t="shared" si="1" ref="R29:R52">VLOOKUP($E$2,School3,2,0)</f>
        <v>#N/A</v>
      </c>
      <c r="S29" s="39">
        <f aca="true" t="shared" si="2" ref="S29:S52">$E$2</f>
        <v>0</v>
      </c>
      <c r="T29" s="39"/>
      <c r="U29" s="39" t="e">
        <f aca="true" t="shared" si="3" ref="U29:U52">VLOOKUP(W29,Grade3,3,0)</f>
        <v>#N/A</v>
      </c>
      <c r="V29" s="39" t="e">
        <f aca="true" t="shared" si="4" ref="V29:V52">VLOOKUP(W29,Grade3,2,0)</f>
        <v>#N/A</v>
      </c>
      <c r="W29" s="44"/>
      <c r="X29" s="41"/>
      <c r="Y29" s="41"/>
      <c r="Z29" s="41"/>
      <c r="AA29" s="41">
        <f>AQ29</f>
        <v>0</v>
      </c>
      <c r="AB29" s="41"/>
      <c r="AC29" s="41">
        <f>$E$9</f>
        <v>0</v>
      </c>
      <c r="AD29" s="41">
        <f>$E$3</f>
        <v>0</v>
      </c>
      <c r="AE29" s="41">
        <f>$E$4</f>
        <v>0</v>
      </c>
      <c r="AF29" s="41">
        <f>$E$5</f>
        <v>0</v>
      </c>
      <c r="AG29" s="41"/>
      <c r="AH29" s="41">
        <f>$E$6</f>
        <v>0</v>
      </c>
      <c r="AI29" s="41">
        <f>$E$7</f>
        <v>0</v>
      </c>
      <c r="AJ29" s="41">
        <f>$E$8</f>
        <v>0</v>
      </c>
      <c r="AK29" s="41">
        <f>$E$10</f>
        <v>0</v>
      </c>
      <c r="AL29" s="41"/>
      <c r="AM29" s="41" t="str">
        <f>IF(OR(E29="Hire",E29="HIRE",E29="hire",E29="H",E29="h",E29=""),"X",0)</f>
        <v>X</v>
      </c>
      <c r="AN29" s="42">
        <f>IF(COUNTA(W29)&gt;0,AV29+IF(AM29="X",3,0)+AW29,0)</f>
        <v>0</v>
      </c>
      <c r="AO29" s="43"/>
      <c r="AP29" s="68">
        <f>IF(W29&lt;&gt;"",IF(AS29&lt;&gt;"",AS29,IF(AR29&lt;&gt;"",AR29,"")),"")</f>
      </c>
      <c r="AQ29" s="45"/>
      <c r="AR29" s="26" t="str">
        <f>IF(COUNTA(A29,B29)&gt;0,IF(ISNA(AT29),"Invalid Grade",IF(AT29="&gt;",IF(I29&gt;AU29,"","Too old for this grade"),IF(AT29="&lt;",IF(I29&lt;AU29,"","Too young for this grade"),""))),"")</f>
        <v>Invalid Grade</v>
      </c>
      <c r="AS29" s="29">
        <f>IF(W29&lt;&gt;"",IF(OR(AND(LEFT(W29,1)="M",J29&lt;&gt;"M"),AND(LEFT(W29,1)="W",AND(J29&lt;&gt;"F"))),"Wrong Sex",""),"")</f>
      </c>
      <c r="AT29" s="2" t="e">
        <f>VLOOKUP(U29,Clubs!$H$4:$L$43,4,0)</f>
        <v>#N/A</v>
      </c>
      <c r="AU29" s="2" t="e">
        <f>VLOOKUP(U29,Clubs!$H$4:$L$43,5,0)</f>
        <v>#N/A</v>
      </c>
      <c r="AV29" s="2">
        <f>IF(I29&lt;1992,20,10)</f>
        <v>20</v>
      </c>
      <c r="AW29">
        <f>IF($E$2="",IF(I29&lt;1992,9,5.5),0)</f>
        <v>9</v>
      </c>
      <c r="AX29">
        <f>IF(COUNTA(W29)&gt;0,AV29,0)</f>
        <v>0</v>
      </c>
      <c r="AY29">
        <f>IF(COUNTA(W29)&gt;0,IF(AM29="X",3,0),0)</f>
        <v>0</v>
      </c>
      <c r="AZ29">
        <f>IF(COUNTA(W29)&gt;0,AW29,0)</f>
        <v>0</v>
      </c>
    </row>
    <row r="30" spans="1:52" ht="15" customHeight="1" thickBot="1">
      <c r="A30" s="90" t="s">
        <v>36</v>
      </c>
      <c r="B30" s="91"/>
      <c r="C30" s="55"/>
      <c r="D30" s="56"/>
      <c r="E30" s="66">
        <f>IF(E29&lt;&gt;"",E29,"")</f>
      </c>
      <c r="F30" s="57"/>
      <c r="G30" s="67">
        <f>IF(G29&lt;&gt;"",G29,"")</f>
      </c>
      <c r="H30" s="67">
        <f>IF(H29&lt;&gt;"",H29,"")</f>
      </c>
      <c r="I30" s="66">
        <f>IF(I29&lt;&gt;"",I29,"")</f>
      </c>
      <c r="J30" s="67">
        <f>IF(J29&lt;&gt;"",J29,"")</f>
      </c>
      <c r="K30" s="58"/>
      <c r="L30" s="59"/>
      <c r="M30" s="60"/>
      <c r="N30" s="60"/>
      <c r="O30" s="60"/>
      <c r="P30" s="59"/>
      <c r="Q30" s="59" t="e">
        <f t="shared" si="0"/>
        <v>#N/A</v>
      </c>
      <c r="R30" s="59" t="e">
        <f t="shared" si="1"/>
        <v>#N/A</v>
      </c>
      <c r="S30" s="59">
        <f t="shared" si="2"/>
        <v>0</v>
      </c>
      <c r="T30" s="59"/>
      <c r="U30" s="59" t="e">
        <f t="shared" si="3"/>
        <v>#N/A</v>
      </c>
      <c r="V30" s="59" t="e">
        <f t="shared" si="4"/>
        <v>#N/A</v>
      </c>
      <c r="W30" s="61"/>
      <c r="X30" s="62"/>
      <c r="Y30" s="62"/>
      <c r="Z30" s="62"/>
      <c r="AA30" s="62">
        <f>AQ30</f>
        <v>0</v>
      </c>
      <c r="AB30" s="62"/>
      <c r="AC30" s="62">
        <f aca="true" t="shared" si="5" ref="AC30:AC52">$E$9</f>
        <v>0</v>
      </c>
      <c r="AD30" s="62">
        <f aca="true" t="shared" si="6" ref="AD30:AD52">$E$3</f>
        <v>0</v>
      </c>
      <c r="AE30" s="62">
        <f aca="true" t="shared" si="7" ref="AE30:AE52">$E$4</f>
        <v>0</v>
      </c>
      <c r="AF30" s="62">
        <f aca="true" t="shared" si="8" ref="AF30:AF52">$E$5</f>
        <v>0</v>
      </c>
      <c r="AG30" s="62"/>
      <c r="AH30" s="62">
        <f aca="true" t="shared" si="9" ref="AH30:AH52">$E$6</f>
        <v>0</v>
      </c>
      <c r="AI30" s="62">
        <f aca="true" t="shared" si="10" ref="AI30:AI52">$E$7</f>
        <v>0</v>
      </c>
      <c r="AJ30" s="62">
        <f aca="true" t="shared" si="11" ref="AJ30:AJ52">$E$8</f>
        <v>0</v>
      </c>
      <c r="AK30" s="62">
        <f aca="true" t="shared" si="12" ref="AK30:AK52">$E$10</f>
        <v>0</v>
      </c>
      <c r="AL30" s="62"/>
      <c r="AM30" s="62" t="str">
        <f>IF(OR(E30="Hire",E30="HIRE",E30="hire",E30="H",E30="h",E30=""),"X",0)</f>
        <v>X</v>
      </c>
      <c r="AN30" s="63">
        <f>IF(COUNTA(W30)&gt;0,AV30+IF(AM30="X",3,0)+AW30,0)</f>
        <v>0</v>
      </c>
      <c r="AO30" s="64"/>
      <c r="AP30" s="69">
        <f>IF(W30&lt;&gt;"",IF(AS30&lt;&gt;"",AS30,IF(AR30&lt;&gt;"",AR30,"")),"")</f>
      </c>
      <c r="AQ30" s="65"/>
      <c r="AR30" s="26" t="str">
        <f aca="true" t="shared" si="13" ref="AR30:AR92">IF(COUNTA(A30,B30)&gt;0,IF(ISNA(AT30),"Invalid Grade",IF(AT30="&gt;",IF(I30&gt;AU30,"","Too old for this grade"),IF(AT30="&lt;",IF(I30&lt;AU30,"","Too young for this grade"),""))),"")</f>
        <v>Invalid Grade</v>
      </c>
      <c r="AS30" s="29">
        <f aca="true" t="shared" si="14" ref="AS30:AS92">IF(W30&lt;&gt;"",IF(OR(AND(LEFT(W30,1)="M",J30&lt;&gt;"M"),AND(LEFT(W30,1)="W",AND(J30&lt;&gt;"F"))),"Wrong Sex",""),"")</f>
      </c>
      <c r="AT30" s="2" t="e">
        <f>VLOOKUP(U30,Clubs!$H$4:$L$43,4,0)</f>
        <v>#N/A</v>
      </c>
      <c r="AU30" s="2" t="e">
        <f>VLOOKUP(U30,Clubs!$H$4:$L$43,5,0)</f>
        <v>#N/A</v>
      </c>
      <c r="AV30" s="2">
        <f>IF(I30&lt;1992,20,10)</f>
        <v>10</v>
      </c>
      <c r="AW30">
        <f aca="true" t="shared" si="15" ref="AW30:AW52">IF($E$2="",IF(I30&lt;1992,9,5.5),0)</f>
        <v>5.5</v>
      </c>
      <c r="AX30">
        <f aca="true" t="shared" si="16" ref="AX30:AX52">IF(COUNTA(W30)&gt;0,AV30,0)</f>
        <v>0</v>
      </c>
      <c r="AY30">
        <f aca="true" t="shared" si="17" ref="AY30:AY52">IF(COUNTA(W30)&gt;0,IF(AM30="X",3,0),0)</f>
        <v>0</v>
      </c>
      <c r="AZ30">
        <f aca="true" t="shared" si="18" ref="AZ30:AZ52">IF(COUNTA(W30)&gt;0,AW30,0)</f>
        <v>0</v>
      </c>
    </row>
    <row r="31" spans="1:52" ht="15" customHeight="1">
      <c r="A31" s="88" t="s">
        <v>177</v>
      </c>
      <c r="B31" s="89"/>
      <c r="C31" s="38"/>
      <c r="D31" s="49"/>
      <c r="E31" s="52"/>
      <c r="F31" s="51"/>
      <c r="G31" s="53"/>
      <c r="H31" s="53"/>
      <c r="I31" s="54"/>
      <c r="J31" s="53"/>
      <c r="K31" s="50"/>
      <c r="L31" s="39"/>
      <c r="M31" s="40"/>
      <c r="N31" s="40"/>
      <c r="O31" s="40"/>
      <c r="P31" s="39"/>
      <c r="Q31" s="39" t="e">
        <f t="shared" si="0"/>
        <v>#N/A</v>
      </c>
      <c r="R31" s="39" t="e">
        <f t="shared" si="1"/>
        <v>#N/A</v>
      </c>
      <c r="S31" s="39">
        <f t="shared" si="2"/>
        <v>0</v>
      </c>
      <c r="T31" s="39"/>
      <c r="U31" s="39" t="e">
        <f t="shared" si="3"/>
        <v>#N/A</v>
      </c>
      <c r="V31" s="39" t="e">
        <f t="shared" si="4"/>
        <v>#N/A</v>
      </c>
      <c r="W31" s="44"/>
      <c r="X31" s="41"/>
      <c r="Y31" s="41"/>
      <c r="Z31" s="41"/>
      <c r="AA31" s="41">
        <f>AQ31</f>
        <v>0</v>
      </c>
      <c r="AB31" s="41"/>
      <c r="AC31" s="41">
        <f t="shared" si="5"/>
        <v>0</v>
      </c>
      <c r="AD31" s="41">
        <f t="shared" si="6"/>
        <v>0</v>
      </c>
      <c r="AE31" s="41">
        <f t="shared" si="7"/>
        <v>0</v>
      </c>
      <c r="AF31" s="41">
        <f t="shared" si="8"/>
        <v>0</v>
      </c>
      <c r="AG31" s="41"/>
      <c r="AH31" s="41">
        <f t="shared" si="9"/>
        <v>0</v>
      </c>
      <c r="AI31" s="41">
        <f t="shared" si="10"/>
        <v>0</v>
      </c>
      <c r="AJ31" s="41">
        <f t="shared" si="11"/>
        <v>0</v>
      </c>
      <c r="AK31" s="41">
        <f t="shared" si="12"/>
        <v>0</v>
      </c>
      <c r="AL31" s="41"/>
      <c r="AM31" s="41" t="str">
        <f>IF(OR(E31="Hire",E31="HIRE",E31="hire",E31="H",E31="h",E31=""),"X",0)</f>
        <v>X</v>
      </c>
      <c r="AN31" s="42">
        <f aca="true" t="shared" si="19" ref="AN31:AN52">IF(COUNTA(W31)&gt;0,AV31+IF(AM31="X",3,0)+AW31,0)</f>
        <v>0</v>
      </c>
      <c r="AO31" s="43"/>
      <c r="AP31" s="68">
        <f aca="true" t="shared" si="20" ref="AP31:AP52">IF(W31&lt;&gt;"",IF(AS31&lt;&gt;"",AS31,IF(AR31&lt;&gt;"",AR31,"")),"")</f>
      </c>
      <c r="AQ31" s="45"/>
      <c r="AR31" s="26" t="str">
        <f t="shared" si="13"/>
        <v>Invalid Grade</v>
      </c>
      <c r="AS31" s="29">
        <f t="shared" si="14"/>
      </c>
      <c r="AT31" s="2" t="e">
        <f>VLOOKUP(U31,Clubs!$H$4:$L$43,4,0)</f>
        <v>#N/A</v>
      </c>
      <c r="AU31" s="2" t="e">
        <f>VLOOKUP(U31,Clubs!$H$4:$L$43,5,0)</f>
        <v>#N/A</v>
      </c>
      <c r="AV31" s="2">
        <f aca="true" t="shared" si="21" ref="AV31:AV52">IF(I31&lt;1992,20,10)</f>
        <v>20</v>
      </c>
      <c r="AW31">
        <f t="shared" si="15"/>
        <v>9</v>
      </c>
      <c r="AX31">
        <f t="shared" si="16"/>
        <v>0</v>
      </c>
      <c r="AY31">
        <f t="shared" si="17"/>
        <v>0</v>
      </c>
      <c r="AZ31">
        <f t="shared" si="18"/>
        <v>0</v>
      </c>
    </row>
    <row r="32" spans="1:52" ht="15" customHeight="1" thickBot="1">
      <c r="A32" s="90" t="s">
        <v>36</v>
      </c>
      <c r="B32" s="91"/>
      <c r="C32" s="55"/>
      <c r="D32" s="56"/>
      <c r="E32" s="66">
        <f>IF(E31&lt;&gt;"",E31,"")</f>
      </c>
      <c r="F32" s="57"/>
      <c r="G32" s="67">
        <f>IF(G31&lt;&gt;"",G31,"")</f>
      </c>
      <c r="H32" s="67">
        <f>IF(H31&lt;&gt;"",H31,"")</f>
      </c>
      <c r="I32" s="66">
        <f>IF(I31&lt;&gt;"",I31,"")</f>
      </c>
      <c r="J32" s="67">
        <f>IF(J31&lt;&gt;"",J31,"")</f>
      </c>
      <c r="K32" s="58"/>
      <c r="L32" s="59"/>
      <c r="M32" s="60"/>
      <c r="N32" s="60"/>
      <c r="O32" s="60"/>
      <c r="P32" s="59"/>
      <c r="Q32" s="59" t="e">
        <f t="shared" si="0"/>
        <v>#N/A</v>
      </c>
      <c r="R32" s="59" t="e">
        <f t="shared" si="1"/>
        <v>#N/A</v>
      </c>
      <c r="S32" s="59">
        <f t="shared" si="2"/>
        <v>0</v>
      </c>
      <c r="T32" s="59"/>
      <c r="U32" s="59" t="e">
        <f t="shared" si="3"/>
        <v>#N/A</v>
      </c>
      <c r="V32" s="59" t="e">
        <f t="shared" si="4"/>
        <v>#N/A</v>
      </c>
      <c r="W32" s="61"/>
      <c r="X32" s="62"/>
      <c r="Y32" s="62"/>
      <c r="Z32" s="62"/>
      <c r="AA32" s="62">
        <f aca="true" t="shared" si="22" ref="AA32:AA52">AQ32</f>
        <v>0</v>
      </c>
      <c r="AB32" s="62"/>
      <c r="AC32" s="62">
        <f t="shared" si="5"/>
        <v>0</v>
      </c>
      <c r="AD32" s="62">
        <f t="shared" si="6"/>
        <v>0</v>
      </c>
      <c r="AE32" s="62">
        <f t="shared" si="7"/>
        <v>0</v>
      </c>
      <c r="AF32" s="62">
        <f t="shared" si="8"/>
        <v>0</v>
      </c>
      <c r="AG32" s="62"/>
      <c r="AH32" s="62">
        <f t="shared" si="9"/>
        <v>0</v>
      </c>
      <c r="AI32" s="62">
        <f t="shared" si="10"/>
        <v>0</v>
      </c>
      <c r="AJ32" s="62">
        <f t="shared" si="11"/>
        <v>0</v>
      </c>
      <c r="AK32" s="62">
        <f t="shared" si="12"/>
        <v>0</v>
      </c>
      <c r="AL32" s="62"/>
      <c r="AM32" s="62" t="str">
        <f aca="true" t="shared" si="23" ref="AM32:AM52">IF(OR(E32="Hire",E32="HIRE",E32="hire",E32="H",E32="h",E32=""),"X",0)</f>
        <v>X</v>
      </c>
      <c r="AN32" s="63">
        <f t="shared" si="19"/>
        <v>0</v>
      </c>
      <c r="AO32" s="64"/>
      <c r="AP32" s="69">
        <f t="shared" si="20"/>
      </c>
      <c r="AQ32" s="65"/>
      <c r="AR32" s="26" t="str">
        <f t="shared" si="13"/>
        <v>Invalid Grade</v>
      </c>
      <c r="AS32" s="29">
        <f t="shared" si="14"/>
      </c>
      <c r="AT32" s="2" t="e">
        <f>VLOOKUP(U32,Clubs!$H$4:$L$43,4,0)</f>
        <v>#N/A</v>
      </c>
      <c r="AU32" s="2" t="e">
        <f>VLOOKUP(U32,Clubs!$H$4:$L$43,5,0)</f>
        <v>#N/A</v>
      </c>
      <c r="AV32" s="2">
        <f t="shared" si="21"/>
        <v>10</v>
      </c>
      <c r="AW32">
        <f t="shared" si="15"/>
        <v>5.5</v>
      </c>
      <c r="AX32">
        <f t="shared" si="16"/>
        <v>0</v>
      </c>
      <c r="AY32">
        <f t="shared" si="17"/>
        <v>0</v>
      </c>
      <c r="AZ32">
        <f t="shared" si="18"/>
        <v>0</v>
      </c>
    </row>
    <row r="33" spans="1:52" ht="15" customHeight="1">
      <c r="A33" s="88" t="s">
        <v>177</v>
      </c>
      <c r="B33" s="89"/>
      <c r="C33" s="38"/>
      <c r="D33" s="49"/>
      <c r="E33" s="52"/>
      <c r="F33" s="51"/>
      <c r="G33" s="53"/>
      <c r="H33" s="53"/>
      <c r="I33" s="54"/>
      <c r="J33" s="53"/>
      <c r="K33" s="50"/>
      <c r="L33" s="39"/>
      <c r="M33" s="40"/>
      <c r="N33" s="40"/>
      <c r="O33" s="40"/>
      <c r="P33" s="39"/>
      <c r="Q33" s="39" t="e">
        <f t="shared" si="0"/>
        <v>#N/A</v>
      </c>
      <c r="R33" s="39" t="e">
        <f t="shared" si="1"/>
        <v>#N/A</v>
      </c>
      <c r="S33" s="39">
        <f t="shared" si="2"/>
        <v>0</v>
      </c>
      <c r="T33" s="39"/>
      <c r="U33" s="39" t="e">
        <f t="shared" si="3"/>
        <v>#N/A</v>
      </c>
      <c r="V33" s="39" t="e">
        <f t="shared" si="4"/>
        <v>#N/A</v>
      </c>
      <c r="W33" s="44"/>
      <c r="X33" s="41"/>
      <c r="Y33" s="41"/>
      <c r="Z33" s="41"/>
      <c r="AA33" s="41">
        <f t="shared" si="22"/>
        <v>0</v>
      </c>
      <c r="AB33" s="41"/>
      <c r="AC33" s="41">
        <f t="shared" si="5"/>
        <v>0</v>
      </c>
      <c r="AD33" s="41">
        <f t="shared" si="6"/>
        <v>0</v>
      </c>
      <c r="AE33" s="41">
        <f t="shared" si="7"/>
        <v>0</v>
      </c>
      <c r="AF33" s="41">
        <f t="shared" si="8"/>
        <v>0</v>
      </c>
      <c r="AG33" s="41"/>
      <c r="AH33" s="41">
        <f t="shared" si="9"/>
        <v>0</v>
      </c>
      <c r="AI33" s="41">
        <f t="shared" si="10"/>
        <v>0</v>
      </c>
      <c r="AJ33" s="41">
        <f t="shared" si="11"/>
        <v>0</v>
      </c>
      <c r="AK33" s="41">
        <f t="shared" si="12"/>
        <v>0</v>
      </c>
      <c r="AL33" s="41"/>
      <c r="AM33" s="41" t="str">
        <f t="shared" si="23"/>
        <v>X</v>
      </c>
      <c r="AN33" s="42">
        <f t="shared" si="19"/>
        <v>0</v>
      </c>
      <c r="AO33" s="43"/>
      <c r="AP33" s="68">
        <f t="shared" si="20"/>
      </c>
      <c r="AQ33" s="45"/>
      <c r="AR33" s="26" t="str">
        <f t="shared" si="13"/>
        <v>Invalid Grade</v>
      </c>
      <c r="AS33" s="29">
        <f t="shared" si="14"/>
      </c>
      <c r="AT33" s="2" t="e">
        <f>VLOOKUP(U33,Clubs!$H$4:$L$43,4,0)</f>
        <v>#N/A</v>
      </c>
      <c r="AU33" s="2" t="e">
        <f>VLOOKUP(U33,Clubs!$H$4:$L$43,5,0)</f>
        <v>#N/A</v>
      </c>
      <c r="AV33" s="2">
        <f t="shared" si="21"/>
        <v>20</v>
      </c>
      <c r="AW33">
        <f t="shared" si="15"/>
        <v>9</v>
      </c>
      <c r="AX33">
        <f t="shared" si="16"/>
        <v>0</v>
      </c>
      <c r="AY33">
        <f t="shared" si="17"/>
        <v>0</v>
      </c>
      <c r="AZ33">
        <f t="shared" si="18"/>
        <v>0</v>
      </c>
    </row>
    <row r="34" spans="1:52" ht="15" customHeight="1" thickBot="1">
      <c r="A34" s="90" t="s">
        <v>36</v>
      </c>
      <c r="B34" s="91"/>
      <c r="C34" s="55"/>
      <c r="D34" s="56"/>
      <c r="E34" s="66">
        <f>IF(E33&lt;&gt;"",E33,"")</f>
      </c>
      <c r="F34" s="57"/>
      <c r="G34" s="67">
        <f>IF(G33&lt;&gt;"",G33,"")</f>
      </c>
      <c r="H34" s="67">
        <f>IF(H33&lt;&gt;"",H33,"")</f>
      </c>
      <c r="I34" s="66">
        <f>IF(I33&lt;&gt;"",I33,"")</f>
      </c>
      <c r="J34" s="67">
        <f>IF(J33&lt;&gt;"",J33,"")</f>
      </c>
      <c r="K34" s="58"/>
      <c r="L34" s="59"/>
      <c r="M34" s="60"/>
      <c r="N34" s="60"/>
      <c r="O34" s="60"/>
      <c r="P34" s="59"/>
      <c r="Q34" s="59" t="e">
        <f t="shared" si="0"/>
        <v>#N/A</v>
      </c>
      <c r="R34" s="59" t="e">
        <f t="shared" si="1"/>
        <v>#N/A</v>
      </c>
      <c r="S34" s="59">
        <f t="shared" si="2"/>
        <v>0</v>
      </c>
      <c r="T34" s="59"/>
      <c r="U34" s="59" t="e">
        <f t="shared" si="3"/>
        <v>#N/A</v>
      </c>
      <c r="V34" s="59" t="e">
        <f t="shared" si="4"/>
        <v>#N/A</v>
      </c>
      <c r="W34" s="61"/>
      <c r="X34" s="62"/>
      <c r="Y34" s="62"/>
      <c r="Z34" s="62"/>
      <c r="AA34" s="62">
        <f t="shared" si="22"/>
        <v>0</v>
      </c>
      <c r="AB34" s="62"/>
      <c r="AC34" s="62">
        <f t="shared" si="5"/>
        <v>0</v>
      </c>
      <c r="AD34" s="62">
        <f t="shared" si="6"/>
        <v>0</v>
      </c>
      <c r="AE34" s="62">
        <f t="shared" si="7"/>
        <v>0</v>
      </c>
      <c r="AF34" s="62">
        <f t="shared" si="8"/>
        <v>0</v>
      </c>
      <c r="AG34" s="62"/>
      <c r="AH34" s="62">
        <f t="shared" si="9"/>
        <v>0</v>
      </c>
      <c r="AI34" s="62">
        <f t="shared" si="10"/>
        <v>0</v>
      </c>
      <c r="AJ34" s="62">
        <f t="shared" si="11"/>
        <v>0</v>
      </c>
      <c r="AK34" s="62">
        <f t="shared" si="12"/>
        <v>0</v>
      </c>
      <c r="AL34" s="62"/>
      <c r="AM34" s="62" t="str">
        <f t="shared" si="23"/>
        <v>X</v>
      </c>
      <c r="AN34" s="63">
        <f t="shared" si="19"/>
        <v>0</v>
      </c>
      <c r="AO34" s="64"/>
      <c r="AP34" s="69">
        <f t="shared" si="20"/>
      </c>
      <c r="AQ34" s="65"/>
      <c r="AR34" s="26" t="str">
        <f t="shared" si="13"/>
        <v>Invalid Grade</v>
      </c>
      <c r="AS34" s="29">
        <f t="shared" si="14"/>
      </c>
      <c r="AT34" s="2" t="e">
        <f>VLOOKUP(U34,Clubs!$H$4:$L$43,4,0)</f>
        <v>#N/A</v>
      </c>
      <c r="AU34" s="2" t="e">
        <f>VLOOKUP(U34,Clubs!$H$4:$L$43,5,0)</f>
        <v>#N/A</v>
      </c>
      <c r="AV34" s="2">
        <f t="shared" si="21"/>
        <v>10</v>
      </c>
      <c r="AW34">
        <f t="shared" si="15"/>
        <v>5.5</v>
      </c>
      <c r="AX34">
        <f t="shared" si="16"/>
        <v>0</v>
      </c>
      <c r="AY34">
        <f t="shared" si="17"/>
        <v>0</v>
      </c>
      <c r="AZ34">
        <f t="shared" si="18"/>
        <v>0</v>
      </c>
    </row>
    <row r="35" spans="1:52" ht="15" customHeight="1">
      <c r="A35" s="88" t="s">
        <v>177</v>
      </c>
      <c r="B35" s="89"/>
      <c r="C35" s="38"/>
      <c r="D35" s="49"/>
      <c r="E35" s="52"/>
      <c r="F35" s="51"/>
      <c r="G35" s="53"/>
      <c r="H35" s="53"/>
      <c r="I35" s="54"/>
      <c r="J35" s="53"/>
      <c r="K35" s="50"/>
      <c r="L35" s="39"/>
      <c r="M35" s="40"/>
      <c r="N35" s="40"/>
      <c r="O35" s="40"/>
      <c r="P35" s="39"/>
      <c r="Q35" s="39" t="e">
        <f t="shared" si="0"/>
        <v>#N/A</v>
      </c>
      <c r="R35" s="39" t="e">
        <f t="shared" si="1"/>
        <v>#N/A</v>
      </c>
      <c r="S35" s="39">
        <f t="shared" si="2"/>
        <v>0</v>
      </c>
      <c r="T35" s="39"/>
      <c r="U35" s="39" t="e">
        <f t="shared" si="3"/>
        <v>#N/A</v>
      </c>
      <c r="V35" s="39" t="e">
        <f t="shared" si="4"/>
        <v>#N/A</v>
      </c>
      <c r="W35" s="44"/>
      <c r="X35" s="41"/>
      <c r="Y35" s="41"/>
      <c r="Z35" s="41"/>
      <c r="AA35" s="41">
        <f t="shared" si="22"/>
        <v>0</v>
      </c>
      <c r="AB35" s="41"/>
      <c r="AC35" s="41">
        <f t="shared" si="5"/>
        <v>0</v>
      </c>
      <c r="AD35" s="41">
        <f t="shared" si="6"/>
        <v>0</v>
      </c>
      <c r="AE35" s="41">
        <f t="shared" si="7"/>
        <v>0</v>
      </c>
      <c r="AF35" s="41">
        <f t="shared" si="8"/>
        <v>0</v>
      </c>
      <c r="AG35" s="41"/>
      <c r="AH35" s="41">
        <f t="shared" si="9"/>
        <v>0</v>
      </c>
      <c r="AI35" s="41">
        <f t="shared" si="10"/>
        <v>0</v>
      </c>
      <c r="AJ35" s="41">
        <f t="shared" si="11"/>
        <v>0</v>
      </c>
      <c r="AK35" s="41">
        <f t="shared" si="12"/>
        <v>0</v>
      </c>
      <c r="AL35" s="41"/>
      <c r="AM35" s="41" t="str">
        <f t="shared" si="23"/>
        <v>X</v>
      </c>
      <c r="AN35" s="42">
        <f t="shared" si="19"/>
        <v>0</v>
      </c>
      <c r="AO35" s="43"/>
      <c r="AP35" s="68">
        <f t="shared" si="20"/>
      </c>
      <c r="AQ35" s="45"/>
      <c r="AR35" s="26" t="str">
        <f t="shared" si="13"/>
        <v>Invalid Grade</v>
      </c>
      <c r="AS35" s="29">
        <f t="shared" si="14"/>
      </c>
      <c r="AT35" s="2" t="e">
        <f>VLOOKUP(U35,Clubs!$H$4:$L$43,4,0)</f>
        <v>#N/A</v>
      </c>
      <c r="AU35" s="2" t="e">
        <f>VLOOKUP(U35,Clubs!$H$4:$L$43,5,0)</f>
        <v>#N/A</v>
      </c>
      <c r="AV35" s="2">
        <f t="shared" si="21"/>
        <v>20</v>
      </c>
      <c r="AW35">
        <f t="shared" si="15"/>
        <v>9</v>
      </c>
      <c r="AX35">
        <f t="shared" si="16"/>
        <v>0</v>
      </c>
      <c r="AY35">
        <f t="shared" si="17"/>
        <v>0</v>
      </c>
      <c r="AZ35">
        <f t="shared" si="18"/>
        <v>0</v>
      </c>
    </row>
    <row r="36" spans="1:52" ht="15" customHeight="1" thickBot="1">
      <c r="A36" s="90" t="s">
        <v>36</v>
      </c>
      <c r="B36" s="91"/>
      <c r="C36" s="55"/>
      <c r="D36" s="56"/>
      <c r="E36" s="66">
        <f>IF(E35&lt;&gt;"",E35,"")</f>
      </c>
      <c r="F36" s="57"/>
      <c r="G36" s="67">
        <f>IF(G35&lt;&gt;"",G35,"")</f>
      </c>
      <c r="H36" s="67">
        <f>IF(H35&lt;&gt;"",H35,"")</f>
      </c>
      <c r="I36" s="66">
        <f>IF(I35&lt;&gt;"",I35,"")</f>
      </c>
      <c r="J36" s="67">
        <f>IF(J35&lt;&gt;"",J35,"")</f>
      </c>
      <c r="K36" s="58"/>
      <c r="L36" s="59"/>
      <c r="M36" s="60"/>
      <c r="N36" s="60"/>
      <c r="O36" s="60"/>
      <c r="P36" s="59"/>
      <c r="Q36" s="59" t="e">
        <f t="shared" si="0"/>
        <v>#N/A</v>
      </c>
      <c r="R36" s="59" t="e">
        <f t="shared" si="1"/>
        <v>#N/A</v>
      </c>
      <c r="S36" s="59">
        <f t="shared" si="2"/>
        <v>0</v>
      </c>
      <c r="T36" s="59"/>
      <c r="U36" s="59" t="e">
        <f t="shared" si="3"/>
        <v>#N/A</v>
      </c>
      <c r="V36" s="59" t="e">
        <f t="shared" si="4"/>
        <v>#N/A</v>
      </c>
      <c r="W36" s="61"/>
      <c r="X36" s="62"/>
      <c r="Y36" s="62"/>
      <c r="Z36" s="62"/>
      <c r="AA36" s="62">
        <f t="shared" si="22"/>
        <v>0</v>
      </c>
      <c r="AB36" s="62"/>
      <c r="AC36" s="62">
        <f t="shared" si="5"/>
        <v>0</v>
      </c>
      <c r="AD36" s="62">
        <f t="shared" si="6"/>
        <v>0</v>
      </c>
      <c r="AE36" s="62">
        <f t="shared" si="7"/>
        <v>0</v>
      </c>
      <c r="AF36" s="62">
        <f t="shared" si="8"/>
        <v>0</v>
      </c>
      <c r="AG36" s="62"/>
      <c r="AH36" s="62">
        <f t="shared" si="9"/>
        <v>0</v>
      </c>
      <c r="AI36" s="62">
        <f t="shared" si="10"/>
        <v>0</v>
      </c>
      <c r="AJ36" s="62">
        <f t="shared" si="11"/>
        <v>0</v>
      </c>
      <c r="AK36" s="62">
        <f t="shared" si="12"/>
        <v>0</v>
      </c>
      <c r="AL36" s="62"/>
      <c r="AM36" s="62" t="str">
        <f t="shared" si="23"/>
        <v>X</v>
      </c>
      <c r="AN36" s="63">
        <f t="shared" si="19"/>
        <v>0</v>
      </c>
      <c r="AO36" s="64"/>
      <c r="AP36" s="69">
        <f t="shared" si="20"/>
      </c>
      <c r="AQ36" s="65"/>
      <c r="AR36" s="26" t="str">
        <f t="shared" si="13"/>
        <v>Invalid Grade</v>
      </c>
      <c r="AS36" s="29">
        <f t="shared" si="14"/>
      </c>
      <c r="AT36" s="2" t="e">
        <f>VLOOKUP(U36,Clubs!$H$4:$L$43,4,0)</f>
        <v>#N/A</v>
      </c>
      <c r="AU36" s="2" t="e">
        <f>VLOOKUP(U36,Clubs!$H$4:$L$43,5,0)</f>
        <v>#N/A</v>
      </c>
      <c r="AV36" s="2">
        <f t="shared" si="21"/>
        <v>10</v>
      </c>
      <c r="AW36">
        <f t="shared" si="15"/>
        <v>5.5</v>
      </c>
      <c r="AX36">
        <f t="shared" si="16"/>
        <v>0</v>
      </c>
      <c r="AY36">
        <f t="shared" si="17"/>
        <v>0</v>
      </c>
      <c r="AZ36">
        <f t="shared" si="18"/>
        <v>0</v>
      </c>
    </row>
    <row r="37" spans="1:52" ht="15" customHeight="1">
      <c r="A37" s="88" t="s">
        <v>177</v>
      </c>
      <c r="B37" s="89"/>
      <c r="C37" s="38"/>
      <c r="D37" s="49"/>
      <c r="E37" s="52"/>
      <c r="F37" s="51"/>
      <c r="G37" s="53"/>
      <c r="H37" s="53"/>
      <c r="I37" s="54"/>
      <c r="J37" s="53"/>
      <c r="K37" s="50"/>
      <c r="L37" s="39"/>
      <c r="M37" s="40"/>
      <c r="N37" s="40"/>
      <c r="O37" s="40"/>
      <c r="P37" s="39"/>
      <c r="Q37" s="39" t="e">
        <f t="shared" si="0"/>
        <v>#N/A</v>
      </c>
      <c r="R37" s="39" t="e">
        <f t="shared" si="1"/>
        <v>#N/A</v>
      </c>
      <c r="S37" s="39">
        <f t="shared" si="2"/>
        <v>0</v>
      </c>
      <c r="T37" s="39"/>
      <c r="U37" s="39" t="e">
        <f t="shared" si="3"/>
        <v>#N/A</v>
      </c>
      <c r="V37" s="39" t="e">
        <f t="shared" si="4"/>
        <v>#N/A</v>
      </c>
      <c r="W37" s="44"/>
      <c r="X37" s="41"/>
      <c r="Y37" s="41"/>
      <c r="Z37" s="41"/>
      <c r="AA37" s="41">
        <f t="shared" si="22"/>
        <v>0</v>
      </c>
      <c r="AB37" s="41"/>
      <c r="AC37" s="41">
        <f t="shared" si="5"/>
        <v>0</v>
      </c>
      <c r="AD37" s="41">
        <f t="shared" si="6"/>
        <v>0</v>
      </c>
      <c r="AE37" s="41">
        <f t="shared" si="7"/>
        <v>0</v>
      </c>
      <c r="AF37" s="41">
        <f t="shared" si="8"/>
        <v>0</v>
      </c>
      <c r="AG37" s="41"/>
      <c r="AH37" s="41">
        <f t="shared" si="9"/>
        <v>0</v>
      </c>
      <c r="AI37" s="41">
        <f t="shared" si="10"/>
        <v>0</v>
      </c>
      <c r="AJ37" s="41">
        <f t="shared" si="11"/>
        <v>0</v>
      </c>
      <c r="AK37" s="41">
        <f t="shared" si="12"/>
        <v>0</v>
      </c>
      <c r="AL37" s="41"/>
      <c r="AM37" s="41" t="str">
        <f t="shared" si="23"/>
        <v>X</v>
      </c>
      <c r="AN37" s="42">
        <f t="shared" si="19"/>
        <v>0</v>
      </c>
      <c r="AO37" s="43"/>
      <c r="AP37" s="68">
        <f t="shared" si="20"/>
      </c>
      <c r="AQ37" s="45"/>
      <c r="AR37" s="26" t="str">
        <f t="shared" si="13"/>
        <v>Invalid Grade</v>
      </c>
      <c r="AS37" s="29">
        <f t="shared" si="14"/>
      </c>
      <c r="AT37" s="2" t="e">
        <f>VLOOKUP(U37,Clubs!$H$4:$L$43,4,0)</f>
        <v>#N/A</v>
      </c>
      <c r="AU37" s="2" t="e">
        <f>VLOOKUP(U37,Clubs!$H$4:$L$43,5,0)</f>
        <v>#N/A</v>
      </c>
      <c r="AV37" s="2">
        <f t="shared" si="21"/>
        <v>20</v>
      </c>
      <c r="AW37">
        <f t="shared" si="15"/>
        <v>9</v>
      </c>
      <c r="AX37">
        <f t="shared" si="16"/>
        <v>0</v>
      </c>
      <c r="AY37">
        <f t="shared" si="17"/>
        <v>0</v>
      </c>
      <c r="AZ37">
        <f t="shared" si="18"/>
        <v>0</v>
      </c>
    </row>
    <row r="38" spans="1:52" ht="15" customHeight="1" thickBot="1">
      <c r="A38" s="90" t="s">
        <v>36</v>
      </c>
      <c r="B38" s="91"/>
      <c r="C38" s="55"/>
      <c r="D38" s="56"/>
      <c r="E38" s="66">
        <f>IF(E37&lt;&gt;"",E37,"")</f>
      </c>
      <c r="F38" s="57"/>
      <c r="G38" s="67">
        <f>IF(G37&lt;&gt;"",G37,"")</f>
      </c>
      <c r="H38" s="67">
        <f>IF(H37&lt;&gt;"",H37,"")</f>
      </c>
      <c r="I38" s="66">
        <f>IF(I37&lt;&gt;"",I37,"")</f>
      </c>
      <c r="J38" s="67">
        <f>IF(J37&lt;&gt;"",J37,"")</f>
      </c>
      <c r="K38" s="58"/>
      <c r="L38" s="59"/>
      <c r="M38" s="60"/>
      <c r="N38" s="60"/>
      <c r="O38" s="60"/>
      <c r="P38" s="59"/>
      <c r="Q38" s="59" t="e">
        <f t="shared" si="0"/>
        <v>#N/A</v>
      </c>
      <c r="R38" s="59" t="e">
        <f t="shared" si="1"/>
        <v>#N/A</v>
      </c>
      <c r="S38" s="59">
        <f t="shared" si="2"/>
        <v>0</v>
      </c>
      <c r="T38" s="59"/>
      <c r="U38" s="59" t="e">
        <f t="shared" si="3"/>
        <v>#N/A</v>
      </c>
      <c r="V38" s="59" t="e">
        <f t="shared" si="4"/>
        <v>#N/A</v>
      </c>
      <c r="W38" s="61"/>
      <c r="X38" s="62"/>
      <c r="Y38" s="62"/>
      <c r="Z38" s="62"/>
      <c r="AA38" s="62">
        <f t="shared" si="22"/>
        <v>0</v>
      </c>
      <c r="AB38" s="62"/>
      <c r="AC38" s="62">
        <f t="shared" si="5"/>
        <v>0</v>
      </c>
      <c r="AD38" s="62">
        <f t="shared" si="6"/>
        <v>0</v>
      </c>
      <c r="AE38" s="62">
        <f t="shared" si="7"/>
        <v>0</v>
      </c>
      <c r="AF38" s="62">
        <f t="shared" si="8"/>
        <v>0</v>
      </c>
      <c r="AG38" s="62"/>
      <c r="AH38" s="62">
        <f t="shared" si="9"/>
        <v>0</v>
      </c>
      <c r="AI38" s="62">
        <f t="shared" si="10"/>
        <v>0</v>
      </c>
      <c r="AJ38" s="62">
        <f t="shared" si="11"/>
        <v>0</v>
      </c>
      <c r="AK38" s="62">
        <f t="shared" si="12"/>
        <v>0</v>
      </c>
      <c r="AL38" s="62"/>
      <c r="AM38" s="62" t="str">
        <f t="shared" si="23"/>
        <v>X</v>
      </c>
      <c r="AN38" s="63">
        <f t="shared" si="19"/>
        <v>0</v>
      </c>
      <c r="AO38" s="64"/>
      <c r="AP38" s="69">
        <f t="shared" si="20"/>
      </c>
      <c r="AQ38" s="65"/>
      <c r="AR38" s="26" t="str">
        <f t="shared" si="13"/>
        <v>Invalid Grade</v>
      </c>
      <c r="AS38" s="29">
        <f t="shared" si="14"/>
      </c>
      <c r="AT38" s="2" t="e">
        <f>VLOOKUP(U38,Clubs!$H$4:$L$43,4,0)</f>
        <v>#N/A</v>
      </c>
      <c r="AU38" s="2" t="e">
        <f>VLOOKUP(U38,Clubs!$H$4:$L$43,5,0)</f>
        <v>#N/A</v>
      </c>
      <c r="AV38" s="2">
        <f t="shared" si="21"/>
        <v>10</v>
      </c>
      <c r="AW38">
        <f t="shared" si="15"/>
        <v>5.5</v>
      </c>
      <c r="AX38">
        <f t="shared" si="16"/>
        <v>0</v>
      </c>
      <c r="AY38">
        <f t="shared" si="17"/>
        <v>0</v>
      </c>
      <c r="AZ38">
        <f t="shared" si="18"/>
        <v>0</v>
      </c>
    </row>
    <row r="39" spans="1:52" ht="15" customHeight="1">
      <c r="A39" s="88" t="s">
        <v>177</v>
      </c>
      <c r="B39" s="89"/>
      <c r="C39" s="38"/>
      <c r="D39" s="49"/>
      <c r="E39" s="52"/>
      <c r="F39" s="51"/>
      <c r="G39" s="53"/>
      <c r="H39" s="53"/>
      <c r="I39" s="54"/>
      <c r="J39" s="53"/>
      <c r="K39" s="50"/>
      <c r="L39" s="39"/>
      <c r="M39" s="40"/>
      <c r="N39" s="40"/>
      <c r="O39" s="40"/>
      <c r="P39" s="39"/>
      <c r="Q39" s="39" t="e">
        <f t="shared" si="0"/>
        <v>#N/A</v>
      </c>
      <c r="R39" s="39" t="e">
        <f t="shared" si="1"/>
        <v>#N/A</v>
      </c>
      <c r="S39" s="39">
        <f t="shared" si="2"/>
        <v>0</v>
      </c>
      <c r="T39" s="39"/>
      <c r="U39" s="39" t="e">
        <f t="shared" si="3"/>
        <v>#N/A</v>
      </c>
      <c r="V39" s="39" t="e">
        <f t="shared" si="4"/>
        <v>#N/A</v>
      </c>
      <c r="W39" s="44"/>
      <c r="X39" s="41"/>
      <c r="Y39" s="41"/>
      <c r="Z39" s="41"/>
      <c r="AA39" s="41">
        <f t="shared" si="22"/>
        <v>0</v>
      </c>
      <c r="AB39" s="41"/>
      <c r="AC39" s="41">
        <f t="shared" si="5"/>
        <v>0</v>
      </c>
      <c r="AD39" s="41">
        <f t="shared" si="6"/>
        <v>0</v>
      </c>
      <c r="AE39" s="41">
        <f t="shared" si="7"/>
        <v>0</v>
      </c>
      <c r="AF39" s="41">
        <f t="shared" si="8"/>
        <v>0</v>
      </c>
      <c r="AG39" s="41"/>
      <c r="AH39" s="41">
        <f t="shared" si="9"/>
        <v>0</v>
      </c>
      <c r="AI39" s="41">
        <f t="shared" si="10"/>
        <v>0</v>
      </c>
      <c r="AJ39" s="41">
        <f t="shared" si="11"/>
        <v>0</v>
      </c>
      <c r="AK39" s="41">
        <f t="shared" si="12"/>
        <v>0</v>
      </c>
      <c r="AL39" s="41"/>
      <c r="AM39" s="41" t="str">
        <f t="shared" si="23"/>
        <v>X</v>
      </c>
      <c r="AN39" s="42">
        <f t="shared" si="19"/>
        <v>0</v>
      </c>
      <c r="AO39" s="43"/>
      <c r="AP39" s="68">
        <f t="shared" si="20"/>
      </c>
      <c r="AQ39" s="45"/>
      <c r="AR39" s="26" t="str">
        <f t="shared" si="13"/>
        <v>Invalid Grade</v>
      </c>
      <c r="AS39" s="29">
        <f t="shared" si="14"/>
      </c>
      <c r="AT39" s="2" t="e">
        <f>VLOOKUP(U39,Clubs!$H$4:$L$43,4,0)</f>
        <v>#N/A</v>
      </c>
      <c r="AU39" s="2" t="e">
        <f>VLOOKUP(U39,Clubs!$H$4:$L$43,5,0)</f>
        <v>#N/A</v>
      </c>
      <c r="AV39" s="2">
        <f t="shared" si="21"/>
        <v>20</v>
      </c>
      <c r="AW39">
        <f t="shared" si="15"/>
        <v>9</v>
      </c>
      <c r="AX39">
        <f t="shared" si="16"/>
        <v>0</v>
      </c>
      <c r="AY39">
        <f t="shared" si="17"/>
        <v>0</v>
      </c>
      <c r="AZ39">
        <f t="shared" si="18"/>
        <v>0</v>
      </c>
    </row>
    <row r="40" spans="1:52" ht="15" customHeight="1" thickBot="1">
      <c r="A40" s="90" t="s">
        <v>36</v>
      </c>
      <c r="B40" s="91"/>
      <c r="C40" s="55"/>
      <c r="D40" s="56"/>
      <c r="E40" s="66">
        <f>IF(E39&lt;&gt;"",E39,"")</f>
      </c>
      <c r="F40" s="57"/>
      <c r="G40" s="67">
        <f>IF(G39&lt;&gt;"",G39,"")</f>
      </c>
      <c r="H40" s="67">
        <f>IF(H39&lt;&gt;"",H39,"")</f>
      </c>
      <c r="I40" s="66">
        <f>IF(I39&lt;&gt;"",I39,"")</f>
      </c>
      <c r="J40" s="67">
        <f>IF(J39&lt;&gt;"",J39,"")</f>
      </c>
      <c r="K40" s="58"/>
      <c r="L40" s="59"/>
      <c r="M40" s="60"/>
      <c r="N40" s="60"/>
      <c r="O40" s="60"/>
      <c r="P40" s="59"/>
      <c r="Q40" s="59" t="e">
        <f t="shared" si="0"/>
        <v>#N/A</v>
      </c>
      <c r="R40" s="59" t="e">
        <f t="shared" si="1"/>
        <v>#N/A</v>
      </c>
      <c r="S40" s="59">
        <f t="shared" si="2"/>
        <v>0</v>
      </c>
      <c r="T40" s="59"/>
      <c r="U40" s="59" t="e">
        <f t="shared" si="3"/>
        <v>#N/A</v>
      </c>
      <c r="V40" s="59" t="e">
        <f t="shared" si="4"/>
        <v>#N/A</v>
      </c>
      <c r="W40" s="61"/>
      <c r="X40" s="62"/>
      <c r="Y40" s="62"/>
      <c r="Z40" s="62"/>
      <c r="AA40" s="62">
        <f t="shared" si="22"/>
        <v>0</v>
      </c>
      <c r="AB40" s="62"/>
      <c r="AC40" s="62">
        <f t="shared" si="5"/>
        <v>0</v>
      </c>
      <c r="AD40" s="62">
        <f t="shared" si="6"/>
        <v>0</v>
      </c>
      <c r="AE40" s="62">
        <f t="shared" si="7"/>
        <v>0</v>
      </c>
      <c r="AF40" s="62">
        <f t="shared" si="8"/>
        <v>0</v>
      </c>
      <c r="AG40" s="62"/>
      <c r="AH40" s="62">
        <f t="shared" si="9"/>
        <v>0</v>
      </c>
      <c r="AI40" s="62">
        <f t="shared" si="10"/>
        <v>0</v>
      </c>
      <c r="AJ40" s="62">
        <f t="shared" si="11"/>
        <v>0</v>
      </c>
      <c r="AK40" s="62">
        <f t="shared" si="12"/>
        <v>0</v>
      </c>
      <c r="AL40" s="62"/>
      <c r="AM40" s="62" t="str">
        <f t="shared" si="23"/>
        <v>X</v>
      </c>
      <c r="AN40" s="63">
        <f t="shared" si="19"/>
        <v>0</v>
      </c>
      <c r="AO40" s="64"/>
      <c r="AP40" s="69">
        <f t="shared" si="20"/>
      </c>
      <c r="AQ40" s="65"/>
      <c r="AR40" s="26" t="str">
        <f t="shared" si="13"/>
        <v>Invalid Grade</v>
      </c>
      <c r="AS40" s="29">
        <f t="shared" si="14"/>
      </c>
      <c r="AT40" s="2" t="e">
        <f>VLOOKUP(U40,Clubs!$H$4:$L$43,4,0)</f>
        <v>#N/A</v>
      </c>
      <c r="AU40" s="2" t="e">
        <f>VLOOKUP(U40,Clubs!$H$4:$L$43,5,0)</f>
        <v>#N/A</v>
      </c>
      <c r="AV40" s="2">
        <f t="shared" si="21"/>
        <v>10</v>
      </c>
      <c r="AW40">
        <f t="shared" si="15"/>
        <v>5.5</v>
      </c>
      <c r="AX40">
        <f t="shared" si="16"/>
        <v>0</v>
      </c>
      <c r="AY40">
        <f t="shared" si="17"/>
        <v>0</v>
      </c>
      <c r="AZ40">
        <f t="shared" si="18"/>
        <v>0</v>
      </c>
    </row>
    <row r="41" spans="1:52" ht="15" customHeight="1">
      <c r="A41" s="88" t="s">
        <v>177</v>
      </c>
      <c r="B41" s="89"/>
      <c r="C41" s="38"/>
      <c r="D41" s="49"/>
      <c r="E41" s="52"/>
      <c r="F41" s="51"/>
      <c r="G41" s="53"/>
      <c r="H41" s="53"/>
      <c r="I41" s="54"/>
      <c r="J41" s="53"/>
      <c r="K41" s="50"/>
      <c r="L41" s="39"/>
      <c r="M41" s="40"/>
      <c r="N41" s="40"/>
      <c r="O41" s="40"/>
      <c r="P41" s="39"/>
      <c r="Q41" s="39" t="e">
        <f t="shared" si="0"/>
        <v>#N/A</v>
      </c>
      <c r="R41" s="39" t="e">
        <f t="shared" si="1"/>
        <v>#N/A</v>
      </c>
      <c r="S41" s="39">
        <f t="shared" si="2"/>
        <v>0</v>
      </c>
      <c r="T41" s="39"/>
      <c r="U41" s="39" t="e">
        <f t="shared" si="3"/>
        <v>#N/A</v>
      </c>
      <c r="V41" s="39" t="e">
        <f t="shared" si="4"/>
        <v>#N/A</v>
      </c>
      <c r="W41" s="44"/>
      <c r="X41" s="41"/>
      <c r="Y41" s="41"/>
      <c r="Z41" s="41"/>
      <c r="AA41" s="41">
        <f t="shared" si="22"/>
        <v>0</v>
      </c>
      <c r="AB41" s="41"/>
      <c r="AC41" s="41">
        <f t="shared" si="5"/>
        <v>0</v>
      </c>
      <c r="AD41" s="41">
        <f t="shared" si="6"/>
        <v>0</v>
      </c>
      <c r="AE41" s="41">
        <f t="shared" si="7"/>
        <v>0</v>
      </c>
      <c r="AF41" s="41">
        <f t="shared" si="8"/>
        <v>0</v>
      </c>
      <c r="AG41" s="41"/>
      <c r="AH41" s="41">
        <f t="shared" si="9"/>
        <v>0</v>
      </c>
      <c r="AI41" s="41">
        <f t="shared" si="10"/>
        <v>0</v>
      </c>
      <c r="AJ41" s="41">
        <f t="shared" si="11"/>
        <v>0</v>
      </c>
      <c r="AK41" s="41">
        <f t="shared" si="12"/>
        <v>0</v>
      </c>
      <c r="AL41" s="41"/>
      <c r="AM41" s="41" t="str">
        <f t="shared" si="23"/>
        <v>X</v>
      </c>
      <c r="AN41" s="42">
        <f t="shared" si="19"/>
        <v>0</v>
      </c>
      <c r="AO41" s="43"/>
      <c r="AP41" s="68">
        <f t="shared" si="20"/>
      </c>
      <c r="AQ41" s="45"/>
      <c r="AR41" s="26" t="str">
        <f t="shared" si="13"/>
        <v>Invalid Grade</v>
      </c>
      <c r="AS41" s="29">
        <f t="shared" si="14"/>
      </c>
      <c r="AT41" s="2" t="e">
        <f>VLOOKUP(U41,Clubs!$H$4:$L$43,4,0)</f>
        <v>#N/A</v>
      </c>
      <c r="AU41" s="2" t="e">
        <f>VLOOKUP(U41,Clubs!$H$4:$L$43,5,0)</f>
        <v>#N/A</v>
      </c>
      <c r="AV41" s="2">
        <f t="shared" si="21"/>
        <v>20</v>
      </c>
      <c r="AW41">
        <f t="shared" si="15"/>
        <v>9</v>
      </c>
      <c r="AX41">
        <f t="shared" si="16"/>
        <v>0</v>
      </c>
      <c r="AY41">
        <f t="shared" si="17"/>
        <v>0</v>
      </c>
      <c r="AZ41">
        <f t="shared" si="18"/>
        <v>0</v>
      </c>
    </row>
    <row r="42" spans="1:52" ht="15" customHeight="1" thickBot="1">
      <c r="A42" s="90" t="s">
        <v>36</v>
      </c>
      <c r="B42" s="91"/>
      <c r="C42" s="55"/>
      <c r="D42" s="56"/>
      <c r="E42" s="66">
        <f>IF(E41&lt;&gt;"",E41,"")</f>
      </c>
      <c r="F42" s="57"/>
      <c r="G42" s="67">
        <f>IF(G41&lt;&gt;"",G41,"")</f>
      </c>
      <c r="H42" s="67">
        <f>IF(H41&lt;&gt;"",H41,"")</f>
      </c>
      <c r="I42" s="66">
        <f>IF(I41&lt;&gt;"",I41,"")</f>
      </c>
      <c r="J42" s="67">
        <f>IF(J41&lt;&gt;"",J41,"")</f>
      </c>
      <c r="K42" s="58"/>
      <c r="L42" s="59"/>
      <c r="M42" s="60"/>
      <c r="N42" s="60"/>
      <c r="O42" s="60"/>
      <c r="P42" s="59"/>
      <c r="Q42" s="59" t="e">
        <f t="shared" si="0"/>
        <v>#N/A</v>
      </c>
      <c r="R42" s="59" t="e">
        <f t="shared" si="1"/>
        <v>#N/A</v>
      </c>
      <c r="S42" s="59">
        <f t="shared" si="2"/>
        <v>0</v>
      </c>
      <c r="T42" s="59"/>
      <c r="U42" s="59" t="e">
        <f t="shared" si="3"/>
        <v>#N/A</v>
      </c>
      <c r="V42" s="59" t="e">
        <f t="shared" si="4"/>
        <v>#N/A</v>
      </c>
      <c r="W42" s="61"/>
      <c r="X42" s="62"/>
      <c r="Y42" s="62"/>
      <c r="Z42" s="62"/>
      <c r="AA42" s="62">
        <f t="shared" si="22"/>
        <v>0</v>
      </c>
      <c r="AB42" s="62"/>
      <c r="AC42" s="62">
        <f t="shared" si="5"/>
        <v>0</v>
      </c>
      <c r="AD42" s="62">
        <f t="shared" si="6"/>
        <v>0</v>
      </c>
      <c r="AE42" s="62">
        <f t="shared" si="7"/>
        <v>0</v>
      </c>
      <c r="AF42" s="62">
        <f t="shared" si="8"/>
        <v>0</v>
      </c>
      <c r="AG42" s="62"/>
      <c r="AH42" s="62">
        <f t="shared" si="9"/>
        <v>0</v>
      </c>
      <c r="AI42" s="62">
        <f t="shared" si="10"/>
        <v>0</v>
      </c>
      <c r="AJ42" s="62">
        <f t="shared" si="11"/>
        <v>0</v>
      </c>
      <c r="AK42" s="62">
        <f t="shared" si="12"/>
        <v>0</v>
      </c>
      <c r="AL42" s="62"/>
      <c r="AM42" s="62" t="str">
        <f t="shared" si="23"/>
        <v>X</v>
      </c>
      <c r="AN42" s="63">
        <f t="shared" si="19"/>
        <v>0</v>
      </c>
      <c r="AO42" s="64"/>
      <c r="AP42" s="69">
        <f t="shared" si="20"/>
      </c>
      <c r="AQ42" s="65"/>
      <c r="AR42" s="26" t="str">
        <f t="shared" si="13"/>
        <v>Invalid Grade</v>
      </c>
      <c r="AS42" s="29">
        <f t="shared" si="14"/>
      </c>
      <c r="AT42" s="2" t="e">
        <f>VLOOKUP(U42,Clubs!$H$4:$L$43,4,0)</f>
        <v>#N/A</v>
      </c>
      <c r="AU42" s="2" t="e">
        <f>VLOOKUP(U42,Clubs!$H$4:$L$43,5,0)</f>
        <v>#N/A</v>
      </c>
      <c r="AV42" s="2">
        <f t="shared" si="21"/>
        <v>10</v>
      </c>
      <c r="AW42">
        <f t="shared" si="15"/>
        <v>5.5</v>
      </c>
      <c r="AX42">
        <f t="shared" si="16"/>
        <v>0</v>
      </c>
      <c r="AY42">
        <f t="shared" si="17"/>
        <v>0</v>
      </c>
      <c r="AZ42">
        <f t="shared" si="18"/>
        <v>0</v>
      </c>
    </row>
    <row r="43" spans="1:52" ht="15" customHeight="1">
      <c r="A43" s="88" t="s">
        <v>177</v>
      </c>
      <c r="B43" s="89"/>
      <c r="C43" s="38"/>
      <c r="D43" s="49"/>
      <c r="E43" s="52"/>
      <c r="F43" s="51"/>
      <c r="G43" s="53"/>
      <c r="H43" s="53"/>
      <c r="I43" s="54"/>
      <c r="J43" s="53"/>
      <c r="K43" s="50"/>
      <c r="L43" s="39"/>
      <c r="M43" s="40"/>
      <c r="N43" s="40"/>
      <c r="O43" s="40"/>
      <c r="P43" s="39"/>
      <c r="Q43" s="39" t="e">
        <f t="shared" si="0"/>
        <v>#N/A</v>
      </c>
      <c r="R43" s="39" t="e">
        <f t="shared" si="1"/>
        <v>#N/A</v>
      </c>
      <c r="S43" s="39">
        <f t="shared" si="2"/>
        <v>0</v>
      </c>
      <c r="T43" s="39"/>
      <c r="U43" s="39" t="e">
        <f t="shared" si="3"/>
        <v>#N/A</v>
      </c>
      <c r="V43" s="39" t="e">
        <f t="shared" si="4"/>
        <v>#N/A</v>
      </c>
      <c r="W43" s="44"/>
      <c r="X43" s="41"/>
      <c r="Y43" s="41"/>
      <c r="Z43" s="41"/>
      <c r="AA43" s="41">
        <f t="shared" si="22"/>
        <v>0</v>
      </c>
      <c r="AB43" s="41"/>
      <c r="AC43" s="41">
        <f t="shared" si="5"/>
        <v>0</v>
      </c>
      <c r="AD43" s="41">
        <f t="shared" si="6"/>
        <v>0</v>
      </c>
      <c r="AE43" s="41">
        <f t="shared" si="7"/>
        <v>0</v>
      </c>
      <c r="AF43" s="41">
        <f t="shared" si="8"/>
        <v>0</v>
      </c>
      <c r="AG43" s="41"/>
      <c r="AH43" s="41">
        <f t="shared" si="9"/>
        <v>0</v>
      </c>
      <c r="AI43" s="41">
        <f t="shared" si="10"/>
        <v>0</v>
      </c>
      <c r="AJ43" s="41">
        <f t="shared" si="11"/>
        <v>0</v>
      </c>
      <c r="AK43" s="41">
        <f t="shared" si="12"/>
        <v>0</v>
      </c>
      <c r="AL43" s="41"/>
      <c r="AM43" s="41" t="str">
        <f t="shared" si="23"/>
        <v>X</v>
      </c>
      <c r="AN43" s="42">
        <f t="shared" si="19"/>
        <v>0</v>
      </c>
      <c r="AO43" s="43"/>
      <c r="AP43" s="68">
        <f t="shared" si="20"/>
      </c>
      <c r="AQ43" s="45"/>
      <c r="AR43" s="26" t="str">
        <f t="shared" si="13"/>
        <v>Invalid Grade</v>
      </c>
      <c r="AS43" s="29">
        <f t="shared" si="14"/>
      </c>
      <c r="AT43" s="2" t="e">
        <f>VLOOKUP(U43,Clubs!$H$4:$L$43,4,0)</f>
        <v>#N/A</v>
      </c>
      <c r="AU43" s="2" t="e">
        <f>VLOOKUP(U43,Clubs!$H$4:$L$43,5,0)</f>
        <v>#N/A</v>
      </c>
      <c r="AV43" s="2">
        <f t="shared" si="21"/>
        <v>20</v>
      </c>
      <c r="AW43">
        <f t="shared" si="15"/>
        <v>9</v>
      </c>
      <c r="AX43">
        <f t="shared" si="16"/>
        <v>0</v>
      </c>
      <c r="AY43">
        <f t="shared" si="17"/>
        <v>0</v>
      </c>
      <c r="AZ43">
        <f t="shared" si="18"/>
        <v>0</v>
      </c>
    </row>
    <row r="44" spans="1:52" ht="15" customHeight="1" thickBot="1">
      <c r="A44" s="90" t="s">
        <v>36</v>
      </c>
      <c r="B44" s="91"/>
      <c r="C44" s="55"/>
      <c r="D44" s="56"/>
      <c r="E44" s="66">
        <f>IF(E43&lt;&gt;"",E43,"")</f>
      </c>
      <c r="F44" s="57"/>
      <c r="G44" s="67">
        <f>IF(G43&lt;&gt;"",G43,"")</f>
      </c>
      <c r="H44" s="67">
        <f>IF(H43&lt;&gt;"",H43,"")</f>
      </c>
      <c r="I44" s="66">
        <f>IF(I43&lt;&gt;"",I43,"")</f>
      </c>
      <c r="J44" s="67">
        <f>IF(J43&lt;&gt;"",J43,"")</f>
      </c>
      <c r="K44" s="58"/>
      <c r="L44" s="59"/>
      <c r="M44" s="60"/>
      <c r="N44" s="60"/>
      <c r="O44" s="60"/>
      <c r="P44" s="59"/>
      <c r="Q44" s="59" t="e">
        <f t="shared" si="0"/>
        <v>#N/A</v>
      </c>
      <c r="R44" s="59" t="e">
        <f t="shared" si="1"/>
        <v>#N/A</v>
      </c>
      <c r="S44" s="59">
        <f t="shared" si="2"/>
        <v>0</v>
      </c>
      <c r="T44" s="59"/>
      <c r="U44" s="59" t="e">
        <f t="shared" si="3"/>
        <v>#N/A</v>
      </c>
      <c r="V44" s="59" t="e">
        <f t="shared" si="4"/>
        <v>#N/A</v>
      </c>
      <c r="W44" s="61"/>
      <c r="X44" s="62"/>
      <c r="Y44" s="62"/>
      <c r="Z44" s="62"/>
      <c r="AA44" s="62">
        <f t="shared" si="22"/>
        <v>0</v>
      </c>
      <c r="AB44" s="62"/>
      <c r="AC44" s="62">
        <f t="shared" si="5"/>
        <v>0</v>
      </c>
      <c r="AD44" s="62">
        <f t="shared" si="6"/>
        <v>0</v>
      </c>
      <c r="AE44" s="62">
        <f t="shared" si="7"/>
        <v>0</v>
      </c>
      <c r="AF44" s="62">
        <f t="shared" si="8"/>
        <v>0</v>
      </c>
      <c r="AG44" s="62"/>
      <c r="AH44" s="62">
        <f t="shared" si="9"/>
        <v>0</v>
      </c>
      <c r="AI44" s="62">
        <f t="shared" si="10"/>
        <v>0</v>
      </c>
      <c r="AJ44" s="62">
        <f t="shared" si="11"/>
        <v>0</v>
      </c>
      <c r="AK44" s="62">
        <f t="shared" si="12"/>
        <v>0</v>
      </c>
      <c r="AL44" s="62"/>
      <c r="AM44" s="62" t="str">
        <f t="shared" si="23"/>
        <v>X</v>
      </c>
      <c r="AN44" s="63">
        <f t="shared" si="19"/>
        <v>0</v>
      </c>
      <c r="AO44" s="64"/>
      <c r="AP44" s="69">
        <f t="shared" si="20"/>
      </c>
      <c r="AQ44" s="65"/>
      <c r="AR44" s="26" t="str">
        <f t="shared" si="13"/>
        <v>Invalid Grade</v>
      </c>
      <c r="AS44" s="29">
        <f t="shared" si="14"/>
      </c>
      <c r="AT44" s="2" t="e">
        <f>VLOOKUP(U44,Clubs!$H$4:$L$43,4,0)</f>
        <v>#N/A</v>
      </c>
      <c r="AU44" s="2" t="e">
        <f>VLOOKUP(U44,Clubs!$H$4:$L$43,5,0)</f>
        <v>#N/A</v>
      </c>
      <c r="AV44" s="2">
        <f t="shared" si="21"/>
        <v>10</v>
      </c>
      <c r="AW44">
        <f t="shared" si="15"/>
        <v>5.5</v>
      </c>
      <c r="AX44">
        <f t="shared" si="16"/>
        <v>0</v>
      </c>
      <c r="AY44">
        <f t="shared" si="17"/>
        <v>0</v>
      </c>
      <c r="AZ44">
        <f t="shared" si="18"/>
        <v>0</v>
      </c>
    </row>
    <row r="45" spans="1:52" ht="15" customHeight="1">
      <c r="A45" s="88" t="s">
        <v>177</v>
      </c>
      <c r="B45" s="89"/>
      <c r="C45" s="38"/>
      <c r="D45" s="49"/>
      <c r="E45" s="52"/>
      <c r="F45" s="51"/>
      <c r="G45" s="53"/>
      <c r="H45" s="53"/>
      <c r="I45" s="54"/>
      <c r="J45" s="53"/>
      <c r="K45" s="50"/>
      <c r="L45" s="39"/>
      <c r="M45" s="40"/>
      <c r="N45" s="40"/>
      <c r="O45" s="40"/>
      <c r="P45" s="39"/>
      <c r="Q45" s="39" t="e">
        <f t="shared" si="0"/>
        <v>#N/A</v>
      </c>
      <c r="R45" s="39" t="e">
        <f t="shared" si="1"/>
        <v>#N/A</v>
      </c>
      <c r="S45" s="39">
        <f t="shared" si="2"/>
        <v>0</v>
      </c>
      <c r="T45" s="39"/>
      <c r="U45" s="39" t="e">
        <f t="shared" si="3"/>
        <v>#N/A</v>
      </c>
      <c r="V45" s="39" t="e">
        <f t="shared" si="4"/>
        <v>#N/A</v>
      </c>
      <c r="W45" s="44"/>
      <c r="X45" s="41"/>
      <c r="Y45" s="41"/>
      <c r="Z45" s="41"/>
      <c r="AA45" s="41">
        <f t="shared" si="22"/>
        <v>0</v>
      </c>
      <c r="AB45" s="41"/>
      <c r="AC45" s="41">
        <f t="shared" si="5"/>
        <v>0</v>
      </c>
      <c r="AD45" s="41">
        <f t="shared" si="6"/>
        <v>0</v>
      </c>
      <c r="AE45" s="41">
        <f t="shared" si="7"/>
        <v>0</v>
      </c>
      <c r="AF45" s="41">
        <f t="shared" si="8"/>
        <v>0</v>
      </c>
      <c r="AG45" s="41"/>
      <c r="AH45" s="41">
        <f t="shared" si="9"/>
        <v>0</v>
      </c>
      <c r="AI45" s="41">
        <f t="shared" si="10"/>
        <v>0</v>
      </c>
      <c r="AJ45" s="41">
        <f t="shared" si="11"/>
        <v>0</v>
      </c>
      <c r="AK45" s="41">
        <f t="shared" si="12"/>
        <v>0</v>
      </c>
      <c r="AL45" s="41"/>
      <c r="AM45" s="41" t="str">
        <f t="shared" si="23"/>
        <v>X</v>
      </c>
      <c r="AN45" s="42">
        <f t="shared" si="19"/>
        <v>0</v>
      </c>
      <c r="AO45" s="43"/>
      <c r="AP45" s="68">
        <f t="shared" si="20"/>
      </c>
      <c r="AQ45" s="45"/>
      <c r="AR45" s="26" t="str">
        <f t="shared" si="13"/>
        <v>Invalid Grade</v>
      </c>
      <c r="AS45" s="29">
        <f t="shared" si="14"/>
      </c>
      <c r="AT45" s="2" t="e">
        <f>VLOOKUP(U45,Clubs!$H$4:$L$43,4,0)</f>
        <v>#N/A</v>
      </c>
      <c r="AU45" s="2" t="e">
        <f>VLOOKUP(U45,Clubs!$H$4:$L$43,5,0)</f>
        <v>#N/A</v>
      </c>
      <c r="AV45" s="2">
        <f t="shared" si="21"/>
        <v>20</v>
      </c>
      <c r="AW45">
        <f t="shared" si="15"/>
        <v>9</v>
      </c>
      <c r="AX45">
        <f t="shared" si="16"/>
        <v>0</v>
      </c>
      <c r="AY45">
        <f t="shared" si="17"/>
        <v>0</v>
      </c>
      <c r="AZ45">
        <f t="shared" si="18"/>
        <v>0</v>
      </c>
    </row>
    <row r="46" spans="1:52" ht="15" customHeight="1" thickBot="1">
      <c r="A46" s="90" t="s">
        <v>36</v>
      </c>
      <c r="B46" s="91"/>
      <c r="C46" s="55"/>
      <c r="D46" s="56"/>
      <c r="E46" s="66">
        <f>IF(E45&lt;&gt;"",E45,"")</f>
      </c>
      <c r="F46" s="57"/>
      <c r="G46" s="67">
        <f>IF(G45&lt;&gt;"",G45,"")</f>
      </c>
      <c r="H46" s="67">
        <f>IF(H45&lt;&gt;"",H45,"")</f>
      </c>
      <c r="I46" s="66">
        <f>IF(I45&lt;&gt;"",I45,"")</f>
      </c>
      <c r="J46" s="67">
        <f>IF(J45&lt;&gt;"",J45,"")</f>
      </c>
      <c r="K46" s="58"/>
      <c r="L46" s="59"/>
      <c r="M46" s="60"/>
      <c r="N46" s="60"/>
      <c r="O46" s="60"/>
      <c r="P46" s="59"/>
      <c r="Q46" s="59" t="e">
        <f t="shared" si="0"/>
        <v>#N/A</v>
      </c>
      <c r="R46" s="59" t="e">
        <f t="shared" si="1"/>
        <v>#N/A</v>
      </c>
      <c r="S46" s="59">
        <f t="shared" si="2"/>
        <v>0</v>
      </c>
      <c r="T46" s="59"/>
      <c r="U46" s="59" t="e">
        <f t="shared" si="3"/>
        <v>#N/A</v>
      </c>
      <c r="V46" s="59" t="e">
        <f t="shared" si="4"/>
        <v>#N/A</v>
      </c>
      <c r="W46" s="61"/>
      <c r="X46" s="62"/>
      <c r="Y46" s="62"/>
      <c r="Z46" s="62"/>
      <c r="AA46" s="62">
        <f t="shared" si="22"/>
        <v>0</v>
      </c>
      <c r="AB46" s="62"/>
      <c r="AC46" s="62">
        <f t="shared" si="5"/>
        <v>0</v>
      </c>
      <c r="AD46" s="62">
        <f t="shared" si="6"/>
        <v>0</v>
      </c>
      <c r="AE46" s="62">
        <f t="shared" si="7"/>
        <v>0</v>
      </c>
      <c r="AF46" s="62">
        <f t="shared" si="8"/>
        <v>0</v>
      </c>
      <c r="AG46" s="62"/>
      <c r="AH46" s="62">
        <f t="shared" si="9"/>
        <v>0</v>
      </c>
      <c r="AI46" s="62">
        <f t="shared" si="10"/>
        <v>0</v>
      </c>
      <c r="AJ46" s="62">
        <f t="shared" si="11"/>
        <v>0</v>
      </c>
      <c r="AK46" s="62">
        <f t="shared" si="12"/>
        <v>0</v>
      </c>
      <c r="AL46" s="62"/>
      <c r="AM46" s="62" t="str">
        <f t="shared" si="23"/>
        <v>X</v>
      </c>
      <c r="AN46" s="63">
        <f t="shared" si="19"/>
        <v>0</v>
      </c>
      <c r="AO46" s="64"/>
      <c r="AP46" s="69">
        <f t="shared" si="20"/>
      </c>
      <c r="AQ46" s="65"/>
      <c r="AR46" s="26" t="str">
        <f t="shared" si="13"/>
        <v>Invalid Grade</v>
      </c>
      <c r="AS46" s="29">
        <f t="shared" si="14"/>
      </c>
      <c r="AT46" s="2" t="e">
        <f>VLOOKUP(U46,Clubs!$H$4:$L$43,4,0)</f>
        <v>#N/A</v>
      </c>
      <c r="AU46" s="2" t="e">
        <f>VLOOKUP(U46,Clubs!$H$4:$L$43,5,0)</f>
        <v>#N/A</v>
      </c>
      <c r="AV46" s="2">
        <f t="shared" si="21"/>
        <v>10</v>
      </c>
      <c r="AW46">
        <f t="shared" si="15"/>
        <v>5.5</v>
      </c>
      <c r="AX46">
        <f t="shared" si="16"/>
        <v>0</v>
      </c>
      <c r="AY46">
        <f t="shared" si="17"/>
        <v>0</v>
      </c>
      <c r="AZ46">
        <f t="shared" si="18"/>
        <v>0</v>
      </c>
    </row>
    <row r="47" spans="1:52" ht="15" customHeight="1">
      <c r="A47" s="88" t="s">
        <v>177</v>
      </c>
      <c r="B47" s="89"/>
      <c r="C47" s="38"/>
      <c r="D47" s="49"/>
      <c r="E47" s="52"/>
      <c r="F47" s="51"/>
      <c r="G47" s="53"/>
      <c r="H47" s="53"/>
      <c r="I47" s="54"/>
      <c r="J47" s="53"/>
      <c r="K47" s="50"/>
      <c r="L47" s="39"/>
      <c r="M47" s="40"/>
      <c r="N47" s="40"/>
      <c r="O47" s="40"/>
      <c r="P47" s="39"/>
      <c r="Q47" s="39" t="e">
        <f t="shared" si="0"/>
        <v>#N/A</v>
      </c>
      <c r="R47" s="39" t="e">
        <f t="shared" si="1"/>
        <v>#N/A</v>
      </c>
      <c r="S47" s="39">
        <f t="shared" si="2"/>
        <v>0</v>
      </c>
      <c r="T47" s="39"/>
      <c r="U47" s="39" t="e">
        <f t="shared" si="3"/>
        <v>#N/A</v>
      </c>
      <c r="V47" s="39" t="e">
        <f t="shared" si="4"/>
        <v>#N/A</v>
      </c>
      <c r="W47" s="44"/>
      <c r="X47" s="41"/>
      <c r="Y47" s="41"/>
      <c r="Z47" s="41"/>
      <c r="AA47" s="41">
        <f t="shared" si="22"/>
        <v>0</v>
      </c>
      <c r="AB47" s="41"/>
      <c r="AC47" s="41">
        <f t="shared" si="5"/>
        <v>0</v>
      </c>
      <c r="AD47" s="41">
        <f t="shared" si="6"/>
        <v>0</v>
      </c>
      <c r="AE47" s="41">
        <f t="shared" si="7"/>
        <v>0</v>
      </c>
      <c r="AF47" s="41">
        <f t="shared" si="8"/>
        <v>0</v>
      </c>
      <c r="AG47" s="41"/>
      <c r="AH47" s="41">
        <f t="shared" si="9"/>
        <v>0</v>
      </c>
      <c r="AI47" s="41">
        <f t="shared" si="10"/>
        <v>0</v>
      </c>
      <c r="AJ47" s="41">
        <f t="shared" si="11"/>
        <v>0</v>
      </c>
      <c r="AK47" s="41">
        <f t="shared" si="12"/>
        <v>0</v>
      </c>
      <c r="AL47" s="41"/>
      <c r="AM47" s="41" t="str">
        <f t="shared" si="23"/>
        <v>X</v>
      </c>
      <c r="AN47" s="42">
        <f t="shared" si="19"/>
        <v>0</v>
      </c>
      <c r="AO47" s="43"/>
      <c r="AP47" s="68">
        <f t="shared" si="20"/>
      </c>
      <c r="AQ47" s="45"/>
      <c r="AR47" s="26" t="str">
        <f t="shared" si="13"/>
        <v>Invalid Grade</v>
      </c>
      <c r="AS47" s="29">
        <f t="shared" si="14"/>
      </c>
      <c r="AT47" s="2" t="e">
        <f>VLOOKUP(U47,Clubs!$H$4:$L$43,4,0)</f>
        <v>#N/A</v>
      </c>
      <c r="AU47" s="2" t="e">
        <f>VLOOKUP(U47,Clubs!$H$4:$L$43,5,0)</f>
        <v>#N/A</v>
      </c>
      <c r="AV47" s="2">
        <f t="shared" si="21"/>
        <v>20</v>
      </c>
      <c r="AW47">
        <f t="shared" si="15"/>
        <v>9</v>
      </c>
      <c r="AX47">
        <f t="shared" si="16"/>
        <v>0</v>
      </c>
      <c r="AY47">
        <f t="shared" si="17"/>
        <v>0</v>
      </c>
      <c r="AZ47">
        <f t="shared" si="18"/>
        <v>0</v>
      </c>
    </row>
    <row r="48" spans="1:52" ht="15" customHeight="1" thickBot="1">
      <c r="A48" s="90" t="s">
        <v>36</v>
      </c>
      <c r="B48" s="91"/>
      <c r="C48" s="55"/>
      <c r="D48" s="56"/>
      <c r="E48" s="66">
        <f>IF(E47&lt;&gt;"",E47,"")</f>
      </c>
      <c r="F48" s="57"/>
      <c r="G48" s="67">
        <f>IF(G47&lt;&gt;"",G47,"")</f>
      </c>
      <c r="H48" s="67">
        <f>IF(H47&lt;&gt;"",H47,"")</f>
      </c>
      <c r="I48" s="66">
        <f>IF(I47&lt;&gt;"",I47,"")</f>
      </c>
      <c r="J48" s="67">
        <f>IF(J47&lt;&gt;"",J47,"")</f>
      </c>
      <c r="K48" s="58"/>
      <c r="L48" s="59"/>
      <c r="M48" s="60"/>
      <c r="N48" s="60"/>
      <c r="O48" s="60"/>
      <c r="P48" s="59"/>
      <c r="Q48" s="59" t="e">
        <f t="shared" si="0"/>
        <v>#N/A</v>
      </c>
      <c r="R48" s="59" t="e">
        <f t="shared" si="1"/>
        <v>#N/A</v>
      </c>
      <c r="S48" s="59">
        <f t="shared" si="2"/>
        <v>0</v>
      </c>
      <c r="T48" s="59"/>
      <c r="U48" s="59" t="e">
        <f t="shared" si="3"/>
        <v>#N/A</v>
      </c>
      <c r="V48" s="59" t="e">
        <f t="shared" si="4"/>
        <v>#N/A</v>
      </c>
      <c r="W48" s="61"/>
      <c r="X48" s="62"/>
      <c r="Y48" s="62"/>
      <c r="Z48" s="62"/>
      <c r="AA48" s="62">
        <f t="shared" si="22"/>
        <v>0</v>
      </c>
      <c r="AB48" s="62"/>
      <c r="AC48" s="62">
        <f t="shared" si="5"/>
        <v>0</v>
      </c>
      <c r="AD48" s="62">
        <f t="shared" si="6"/>
        <v>0</v>
      </c>
      <c r="AE48" s="62">
        <f t="shared" si="7"/>
        <v>0</v>
      </c>
      <c r="AF48" s="62">
        <f t="shared" si="8"/>
        <v>0</v>
      </c>
      <c r="AG48" s="62"/>
      <c r="AH48" s="62">
        <f t="shared" si="9"/>
        <v>0</v>
      </c>
      <c r="AI48" s="62">
        <f t="shared" si="10"/>
        <v>0</v>
      </c>
      <c r="AJ48" s="62">
        <f t="shared" si="11"/>
        <v>0</v>
      </c>
      <c r="AK48" s="62">
        <f t="shared" si="12"/>
        <v>0</v>
      </c>
      <c r="AL48" s="62"/>
      <c r="AM48" s="62" t="str">
        <f t="shared" si="23"/>
        <v>X</v>
      </c>
      <c r="AN48" s="63">
        <f t="shared" si="19"/>
        <v>0</v>
      </c>
      <c r="AO48" s="64"/>
      <c r="AP48" s="69">
        <f t="shared" si="20"/>
      </c>
      <c r="AQ48" s="65"/>
      <c r="AR48" s="26" t="str">
        <f t="shared" si="13"/>
        <v>Invalid Grade</v>
      </c>
      <c r="AS48" s="29">
        <f t="shared" si="14"/>
      </c>
      <c r="AT48" s="2" t="e">
        <f>VLOOKUP(U48,Clubs!$H$4:$L$43,4,0)</f>
        <v>#N/A</v>
      </c>
      <c r="AU48" s="2" t="e">
        <f>VLOOKUP(U48,Clubs!$H$4:$L$43,5,0)</f>
        <v>#N/A</v>
      </c>
      <c r="AV48" s="2">
        <f t="shared" si="21"/>
        <v>10</v>
      </c>
      <c r="AW48">
        <f t="shared" si="15"/>
        <v>5.5</v>
      </c>
      <c r="AX48">
        <f t="shared" si="16"/>
        <v>0</v>
      </c>
      <c r="AY48">
        <f t="shared" si="17"/>
        <v>0</v>
      </c>
      <c r="AZ48">
        <f t="shared" si="18"/>
        <v>0</v>
      </c>
    </row>
    <row r="49" spans="1:52" ht="15" customHeight="1">
      <c r="A49" s="88" t="s">
        <v>177</v>
      </c>
      <c r="B49" s="89"/>
      <c r="C49" s="38"/>
      <c r="D49" s="49"/>
      <c r="E49" s="52"/>
      <c r="F49" s="51"/>
      <c r="G49" s="53"/>
      <c r="H49" s="53"/>
      <c r="I49" s="54"/>
      <c r="J49" s="53"/>
      <c r="K49" s="50"/>
      <c r="L49" s="39"/>
      <c r="M49" s="40"/>
      <c r="N49" s="40"/>
      <c r="O49" s="40"/>
      <c r="P49" s="39"/>
      <c r="Q49" s="39" t="e">
        <f t="shared" si="0"/>
        <v>#N/A</v>
      </c>
      <c r="R49" s="39" t="e">
        <f t="shared" si="1"/>
        <v>#N/A</v>
      </c>
      <c r="S49" s="39">
        <f t="shared" si="2"/>
        <v>0</v>
      </c>
      <c r="T49" s="39"/>
      <c r="U49" s="39" t="e">
        <f t="shared" si="3"/>
        <v>#N/A</v>
      </c>
      <c r="V49" s="39" t="e">
        <f t="shared" si="4"/>
        <v>#N/A</v>
      </c>
      <c r="W49" s="44"/>
      <c r="X49" s="41"/>
      <c r="Y49" s="41"/>
      <c r="Z49" s="41"/>
      <c r="AA49" s="41">
        <f t="shared" si="22"/>
        <v>0</v>
      </c>
      <c r="AB49" s="41"/>
      <c r="AC49" s="41">
        <f t="shared" si="5"/>
        <v>0</v>
      </c>
      <c r="AD49" s="41">
        <f t="shared" si="6"/>
        <v>0</v>
      </c>
      <c r="AE49" s="41">
        <f t="shared" si="7"/>
        <v>0</v>
      </c>
      <c r="AF49" s="41">
        <f t="shared" si="8"/>
        <v>0</v>
      </c>
      <c r="AG49" s="41"/>
      <c r="AH49" s="41">
        <f t="shared" si="9"/>
        <v>0</v>
      </c>
      <c r="AI49" s="41">
        <f t="shared" si="10"/>
        <v>0</v>
      </c>
      <c r="AJ49" s="41">
        <f t="shared" si="11"/>
        <v>0</v>
      </c>
      <c r="AK49" s="41">
        <f t="shared" si="12"/>
        <v>0</v>
      </c>
      <c r="AL49" s="41"/>
      <c r="AM49" s="41" t="str">
        <f t="shared" si="23"/>
        <v>X</v>
      </c>
      <c r="AN49" s="42">
        <f t="shared" si="19"/>
        <v>0</v>
      </c>
      <c r="AO49" s="43"/>
      <c r="AP49" s="68">
        <f t="shared" si="20"/>
      </c>
      <c r="AQ49" s="45"/>
      <c r="AR49" s="26" t="str">
        <f t="shared" si="13"/>
        <v>Invalid Grade</v>
      </c>
      <c r="AS49" s="29">
        <f t="shared" si="14"/>
      </c>
      <c r="AT49" s="2" t="e">
        <f>VLOOKUP(U49,Clubs!$H$4:$L$43,4,0)</f>
        <v>#N/A</v>
      </c>
      <c r="AU49" s="2" t="e">
        <f>VLOOKUP(U49,Clubs!$H$4:$L$43,5,0)</f>
        <v>#N/A</v>
      </c>
      <c r="AV49" s="2">
        <f t="shared" si="21"/>
        <v>20</v>
      </c>
      <c r="AW49">
        <f t="shared" si="15"/>
        <v>9</v>
      </c>
      <c r="AX49">
        <f t="shared" si="16"/>
        <v>0</v>
      </c>
      <c r="AY49">
        <f t="shared" si="17"/>
        <v>0</v>
      </c>
      <c r="AZ49">
        <f t="shared" si="18"/>
        <v>0</v>
      </c>
    </row>
    <row r="50" spans="1:52" ht="15" customHeight="1" thickBot="1">
      <c r="A50" s="90" t="s">
        <v>36</v>
      </c>
      <c r="B50" s="91"/>
      <c r="C50" s="55"/>
      <c r="D50" s="56"/>
      <c r="E50" s="66">
        <f>IF(E49&lt;&gt;"",E49,"")</f>
      </c>
      <c r="F50" s="57"/>
      <c r="G50" s="67">
        <f>IF(G49&lt;&gt;"",G49,"")</f>
      </c>
      <c r="H50" s="67">
        <f>IF(H49&lt;&gt;"",H49,"")</f>
      </c>
      <c r="I50" s="66">
        <f>IF(I49&lt;&gt;"",I49,"")</f>
      </c>
      <c r="J50" s="67">
        <f>IF(J49&lt;&gt;"",J49,"")</f>
      </c>
      <c r="K50" s="58"/>
      <c r="L50" s="59"/>
      <c r="M50" s="60"/>
      <c r="N50" s="60"/>
      <c r="O50" s="60"/>
      <c r="P50" s="59"/>
      <c r="Q50" s="59" t="e">
        <f t="shared" si="0"/>
        <v>#N/A</v>
      </c>
      <c r="R50" s="59" t="e">
        <f t="shared" si="1"/>
        <v>#N/A</v>
      </c>
      <c r="S50" s="59">
        <f t="shared" si="2"/>
        <v>0</v>
      </c>
      <c r="T50" s="59"/>
      <c r="U50" s="59" t="e">
        <f t="shared" si="3"/>
        <v>#N/A</v>
      </c>
      <c r="V50" s="59" t="e">
        <f t="shared" si="4"/>
        <v>#N/A</v>
      </c>
      <c r="W50" s="61"/>
      <c r="X50" s="62"/>
      <c r="Y50" s="62"/>
      <c r="Z50" s="62"/>
      <c r="AA50" s="62">
        <f t="shared" si="22"/>
        <v>0</v>
      </c>
      <c r="AB50" s="62"/>
      <c r="AC50" s="62">
        <f t="shared" si="5"/>
        <v>0</v>
      </c>
      <c r="AD50" s="62">
        <f t="shared" si="6"/>
        <v>0</v>
      </c>
      <c r="AE50" s="62">
        <f t="shared" si="7"/>
        <v>0</v>
      </c>
      <c r="AF50" s="62">
        <f t="shared" si="8"/>
        <v>0</v>
      </c>
      <c r="AG50" s="62"/>
      <c r="AH50" s="62">
        <f t="shared" si="9"/>
        <v>0</v>
      </c>
      <c r="AI50" s="62">
        <f t="shared" si="10"/>
        <v>0</v>
      </c>
      <c r="AJ50" s="62">
        <f t="shared" si="11"/>
        <v>0</v>
      </c>
      <c r="AK50" s="62">
        <f t="shared" si="12"/>
        <v>0</v>
      </c>
      <c r="AL50" s="62"/>
      <c r="AM50" s="62" t="str">
        <f t="shared" si="23"/>
        <v>X</v>
      </c>
      <c r="AN50" s="63">
        <f t="shared" si="19"/>
        <v>0</v>
      </c>
      <c r="AO50" s="64"/>
      <c r="AP50" s="69">
        <f t="shared" si="20"/>
      </c>
      <c r="AQ50" s="65"/>
      <c r="AR50" s="26" t="str">
        <f t="shared" si="13"/>
        <v>Invalid Grade</v>
      </c>
      <c r="AS50" s="29">
        <f t="shared" si="14"/>
      </c>
      <c r="AT50" s="2" t="e">
        <f>VLOOKUP(U50,Clubs!$H$4:$L$43,4,0)</f>
        <v>#N/A</v>
      </c>
      <c r="AU50" s="2" t="e">
        <f>VLOOKUP(U50,Clubs!$H$4:$L$43,5,0)</f>
        <v>#N/A</v>
      </c>
      <c r="AV50" s="2">
        <f t="shared" si="21"/>
        <v>10</v>
      </c>
      <c r="AW50">
        <f t="shared" si="15"/>
        <v>5.5</v>
      </c>
      <c r="AX50">
        <f t="shared" si="16"/>
        <v>0</v>
      </c>
      <c r="AY50">
        <f t="shared" si="17"/>
        <v>0</v>
      </c>
      <c r="AZ50">
        <f t="shared" si="18"/>
        <v>0</v>
      </c>
    </row>
    <row r="51" spans="1:52" ht="15" customHeight="1">
      <c r="A51" s="88" t="s">
        <v>177</v>
      </c>
      <c r="B51" s="89"/>
      <c r="C51" s="38"/>
      <c r="D51" s="49"/>
      <c r="E51" s="52"/>
      <c r="F51" s="51"/>
      <c r="G51" s="53"/>
      <c r="H51" s="53"/>
      <c r="I51" s="54"/>
      <c r="J51" s="53"/>
      <c r="K51" s="50"/>
      <c r="L51" s="39"/>
      <c r="M51" s="40"/>
      <c r="N51" s="40"/>
      <c r="O51" s="40"/>
      <c r="P51" s="39"/>
      <c r="Q51" s="39" t="e">
        <f t="shared" si="0"/>
        <v>#N/A</v>
      </c>
      <c r="R51" s="39" t="e">
        <f t="shared" si="1"/>
        <v>#N/A</v>
      </c>
      <c r="S51" s="39">
        <f t="shared" si="2"/>
        <v>0</v>
      </c>
      <c r="T51" s="39"/>
      <c r="U51" s="39" t="e">
        <f t="shared" si="3"/>
        <v>#N/A</v>
      </c>
      <c r="V51" s="39" t="e">
        <f t="shared" si="4"/>
        <v>#N/A</v>
      </c>
      <c r="W51" s="44"/>
      <c r="X51" s="41"/>
      <c r="Y51" s="41"/>
      <c r="Z51" s="41"/>
      <c r="AA51" s="41">
        <f t="shared" si="22"/>
        <v>0</v>
      </c>
      <c r="AB51" s="41"/>
      <c r="AC51" s="41">
        <f t="shared" si="5"/>
        <v>0</v>
      </c>
      <c r="AD51" s="41">
        <f t="shared" si="6"/>
        <v>0</v>
      </c>
      <c r="AE51" s="41">
        <f t="shared" si="7"/>
        <v>0</v>
      </c>
      <c r="AF51" s="41">
        <f t="shared" si="8"/>
        <v>0</v>
      </c>
      <c r="AG51" s="41"/>
      <c r="AH51" s="41">
        <f t="shared" si="9"/>
        <v>0</v>
      </c>
      <c r="AI51" s="41">
        <f t="shared" si="10"/>
        <v>0</v>
      </c>
      <c r="AJ51" s="41">
        <f t="shared" si="11"/>
        <v>0</v>
      </c>
      <c r="AK51" s="41">
        <f t="shared" si="12"/>
        <v>0</v>
      </c>
      <c r="AL51" s="41"/>
      <c r="AM51" s="41" t="str">
        <f t="shared" si="23"/>
        <v>X</v>
      </c>
      <c r="AN51" s="42">
        <f t="shared" si="19"/>
        <v>0</v>
      </c>
      <c r="AO51" s="43"/>
      <c r="AP51" s="68">
        <f t="shared" si="20"/>
      </c>
      <c r="AQ51" s="45"/>
      <c r="AR51" s="26" t="str">
        <f t="shared" si="13"/>
        <v>Invalid Grade</v>
      </c>
      <c r="AS51" s="29">
        <f t="shared" si="14"/>
      </c>
      <c r="AT51" s="2" t="e">
        <f>VLOOKUP(U51,Clubs!$H$4:$L$43,4,0)</f>
        <v>#N/A</v>
      </c>
      <c r="AU51" s="2" t="e">
        <f>VLOOKUP(U51,Clubs!$H$4:$L$43,5,0)</f>
        <v>#N/A</v>
      </c>
      <c r="AV51" s="2">
        <f t="shared" si="21"/>
        <v>20</v>
      </c>
      <c r="AW51">
        <f t="shared" si="15"/>
        <v>9</v>
      </c>
      <c r="AX51">
        <f t="shared" si="16"/>
        <v>0</v>
      </c>
      <c r="AY51">
        <f t="shared" si="17"/>
        <v>0</v>
      </c>
      <c r="AZ51">
        <f t="shared" si="18"/>
        <v>0</v>
      </c>
    </row>
    <row r="52" spans="1:52" ht="15" customHeight="1" thickBot="1">
      <c r="A52" s="90" t="s">
        <v>36</v>
      </c>
      <c r="B52" s="91"/>
      <c r="C52" s="55"/>
      <c r="D52" s="56"/>
      <c r="E52" s="66">
        <f>IF(E51&lt;&gt;"",E51,"")</f>
      </c>
      <c r="F52" s="57"/>
      <c r="G52" s="67">
        <f>IF(G51&lt;&gt;"",G51,"")</f>
      </c>
      <c r="H52" s="67">
        <f>IF(H51&lt;&gt;"",H51,"")</f>
      </c>
      <c r="I52" s="66">
        <f>IF(I51&lt;&gt;"",I51,"")</f>
      </c>
      <c r="J52" s="67">
        <f>IF(J51&lt;&gt;"",J51,"")</f>
      </c>
      <c r="K52" s="58"/>
      <c r="L52" s="59"/>
      <c r="M52" s="60"/>
      <c r="N52" s="60"/>
      <c r="O52" s="60"/>
      <c r="P52" s="59"/>
      <c r="Q52" s="59" t="e">
        <f t="shared" si="0"/>
        <v>#N/A</v>
      </c>
      <c r="R52" s="59" t="e">
        <f t="shared" si="1"/>
        <v>#N/A</v>
      </c>
      <c r="S52" s="59">
        <f t="shared" si="2"/>
        <v>0</v>
      </c>
      <c r="T52" s="59"/>
      <c r="U52" s="59" t="e">
        <f t="shared" si="3"/>
        <v>#N/A</v>
      </c>
      <c r="V52" s="59" t="e">
        <f t="shared" si="4"/>
        <v>#N/A</v>
      </c>
      <c r="W52" s="61"/>
      <c r="X52" s="62"/>
      <c r="Y52" s="62"/>
      <c r="Z52" s="62"/>
      <c r="AA52" s="62">
        <f t="shared" si="22"/>
        <v>0</v>
      </c>
      <c r="AB52" s="62"/>
      <c r="AC52" s="62">
        <f t="shared" si="5"/>
        <v>0</v>
      </c>
      <c r="AD52" s="62">
        <f t="shared" si="6"/>
        <v>0</v>
      </c>
      <c r="AE52" s="62">
        <f t="shared" si="7"/>
        <v>0</v>
      </c>
      <c r="AF52" s="62">
        <f t="shared" si="8"/>
        <v>0</v>
      </c>
      <c r="AG52" s="62"/>
      <c r="AH52" s="62">
        <f t="shared" si="9"/>
        <v>0</v>
      </c>
      <c r="AI52" s="62">
        <f t="shared" si="10"/>
        <v>0</v>
      </c>
      <c r="AJ52" s="62">
        <f t="shared" si="11"/>
        <v>0</v>
      </c>
      <c r="AK52" s="62">
        <f t="shared" si="12"/>
        <v>0</v>
      </c>
      <c r="AL52" s="62"/>
      <c r="AM52" s="62" t="str">
        <f t="shared" si="23"/>
        <v>X</v>
      </c>
      <c r="AN52" s="63">
        <f t="shared" si="19"/>
        <v>0</v>
      </c>
      <c r="AO52" s="64"/>
      <c r="AP52" s="69">
        <f t="shared" si="20"/>
      </c>
      <c r="AQ52" s="65"/>
      <c r="AR52" s="26" t="str">
        <f t="shared" si="13"/>
        <v>Invalid Grade</v>
      </c>
      <c r="AS52" s="29">
        <f t="shared" si="14"/>
      </c>
      <c r="AT52" s="2" t="e">
        <f>VLOOKUP(U52,Clubs!$H$4:$L$43,4,0)</f>
        <v>#N/A</v>
      </c>
      <c r="AU52" s="2" t="e">
        <f>VLOOKUP(U52,Clubs!$H$4:$L$43,5,0)</f>
        <v>#N/A</v>
      </c>
      <c r="AV52" s="2">
        <f t="shared" si="21"/>
        <v>10</v>
      </c>
      <c r="AW52">
        <f t="shared" si="15"/>
        <v>5.5</v>
      </c>
      <c r="AX52">
        <f t="shared" si="16"/>
        <v>0</v>
      </c>
      <c r="AY52">
        <f t="shared" si="17"/>
        <v>0</v>
      </c>
      <c r="AZ52">
        <f t="shared" si="18"/>
        <v>0</v>
      </c>
    </row>
    <row r="53" spans="1:48" ht="12.75">
      <c r="A53" s="11"/>
      <c r="B53" s="11"/>
      <c r="C53" s="22"/>
      <c r="E53" s="17"/>
      <c r="G53" s="11"/>
      <c r="H53" s="11"/>
      <c r="I53" s="20"/>
      <c r="J53" s="11"/>
      <c r="M53" s="1"/>
      <c r="N53" s="1"/>
      <c r="O53" s="1"/>
      <c r="W53" s="11"/>
      <c r="AN53">
        <f aca="true" t="shared" si="24" ref="AN53:AN93">IF(COUNTA(A53,B53)&gt;0,MIN(IF(OR(A53="Y",A53="y"),AV53,0)+IF(OR(B53="Y",B53="y"),AV53,0),AW53)+IF(AND(AM53="X",OR(A53="Y",A53="y")),3,0)+IF(AND(AM53="X",OR(B53="Y",B53="y")),3,0),0)</f>
        <v>0</v>
      </c>
      <c r="AO53" s="11"/>
      <c r="AP53" s="28"/>
      <c r="AQ53" s="34"/>
      <c r="AR53" s="26">
        <f t="shared" si="13"/>
      </c>
      <c r="AS53" s="29">
        <f t="shared" si="14"/>
      </c>
      <c r="AT53" s="2"/>
      <c r="AU53" s="2"/>
      <c r="AV53" s="2"/>
    </row>
    <row r="54" spans="1:48" ht="12.75">
      <c r="A54" s="11"/>
      <c r="B54" s="11"/>
      <c r="C54" s="22"/>
      <c r="E54" s="17"/>
      <c r="G54" s="11"/>
      <c r="H54" s="11"/>
      <c r="I54" s="20"/>
      <c r="J54" s="11"/>
      <c r="M54" s="1"/>
      <c r="N54" s="1"/>
      <c r="O54" s="1"/>
      <c r="W54" s="11"/>
      <c r="AN54">
        <f t="shared" si="24"/>
        <v>0</v>
      </c>
      <c r="AO54" s="11"/>
      <c r="AP54" s="28"/>
      <c r="AQ54" s="34"/>
      <c r="AR54" s="26">
        <f t="shared" si="13"/>
      </c>
      <c r="AS54" s="29">
        <f t="shared" si="14"/>
      </c>
      <c r="AT54" s="2"/>
      <c r="AU54" s="2"/>
      <c r="AV54" s="2"/>
    </row>
    <row r="55" spans="1:48" ht="12.75">
      <c r="A55" s="11"/>
      <c r="B55" s="11"/>
      <c r="C55" s="22"/>
      <c r="E55" s="17"/>
      <c r="G55" s="11"/>
      <c r="H55" s="11"/>
      <c r="I55" s="20"/>
      <c r="J55" s="11"/>
      <c r="M55" s="1"/>
      <c r="N55" s="1"/>
      <c r="O55" s="1"/>
      <c r="W55" s="11"/>
      <c r="AN55">
        <f t="shared" si="24"/>
        <v>0</v>
      </c>
      <c r="AO55" s="11"/>
      <c r="AP55" s="28"/>
      <c r="AQ55" s="34"/>
      <c r="AR55" s="26">
        <f t="shared" si="13"/>
      </c>
      <c r="AS55" s="29">
        <f t="shared" si="14"/>
      </c>
      <c r="AT55" s="2"/>
      <c r="AU55" s="2"/>
      <c r="AV55" s="2"/>
    </row>
    <row r="56" spans="1:48" ht="12.75">
      <c r="A56" s="11"/>
      <c r="B56" s="11"/>
      <c r="C56" s="22"/>
      <c r="E56" s="17"/>
      <c r="G56" s="11"/>
      <c r="H56" s="11"/>
      <c r="I56" s="20"/>
      <c r="J56" s="11"/>
      <c r="M56" s="1"/>
      <c r="N56" s="1"/>
      <c r="O56" s="1"/>
      <c r="W56" s="11"/>
      <c r="AN56">
        <f t="shared" si="24"/>
        <v>0</v>
      </c>
      <c r="AO56" s="11"/>
      <c r="AP56" s="28"/>
      <c r="AQ56" s="34"/>
      <c r="AR56" s="26">
        <f t="shared" si="13"/>
      </c>
      <c r="AS56" s="29">
        <f t="shared" si="14"/>
      </c>
      <c r="AT56" s="2"/>
      <c r="AU56" s="2"/>
      <c r="AV56" s="2"/>
    </row>
    <row r="57" spans="1:48" ht="12.75">
      <c r="A57" s="11"/>
      <c r="B57" s="11"/>
      <c r="C57" s="22"/>
      <c r="E57" s="17"/>
      <c r="G57" s="11"/>
      <c r="H57" s="11"/>
      <c r="I57" s="20"/>
      <c r="J57" s="11"/>
      <c r="M57" s="1"/>
      <c r="N57" s="1"/>
      <c r="O57" s="1"/>
      <c r="W57" s="11"/>
      <c r="AN57">
        <f t="shared" si="24"/>
        <v>0</v>
      </c>
      <c r="AO57" s="11"/>
      <c r="AP57" s="28"/>
      <c r="AQ57" s="34"/>
      <c r="AR57" s="26">
        <f t="shared" si="13"/>
      </c>
      <c r="AS57" s="29">
        <f t="shared" si="14"/>
      </c>
      <c r="AT57" s="2"/>
      <c r="AU57" s="2"/>
      <c r="AV57" s="2"/>
    </row>
    <row r="58" spans="1:48" ht="12.75">
      <c r="A58" s="11"/>
      <c r="B58" s="11"/>
      <c r="C58" s="22"/>
      <c r="E58" s="17"/>
      <c r="G58" s="11"/>
      <c r="H58" s="11"/>
      <c r="I58" s="20"/>
      <c r="J58" s="11"/>
      <c r="M58" s="1"/>
      <c r="N58" s="1"/>
      <c r="O58" s="1"/>
      <c r="W58" s="11"/>
      <c r="AN58">
        <f t="shared" si="24"/>
        <v>0</v>
      </c>
      <c r="AO58" s="11"/>
      <c r="AP58" s="28"/>
      <c r="AQ58" s="34"/>
      <c r="AR58" s="26">
        <f t="shared" si="13"/>
      </c>
      <c r="AS58" s="29">
        <f t="shared" si="14"/>
      </c>
      <c r="AT58" s="2"/>
      <c r="AU58" s="2"/>
      <c r="AV58" s="2"/>
    </row>
    <row r="59" spans="1:48" ht="12.75">
      <c r="A59" s="11"/>
      <c r="B59" s="11"/>
      <c r="C59" s="22"/>
      <c r="E59" s="17"/>
      <c r="G59" s="11"/>
      <c r="H59" s="11"/>
      <c r="I59" s="20"/>
      <c r="J59" s="11"/>
      <c r="M59" s="1"/>
      <c r="N59" s="1"/>
      <c r="O59" s="1"/>
      <c r="W59" s="11"/>
      <c r="AN59">
        <f t="shared" si="24"/>
        <v>0</v>
      </c>
      <c r="AO59" s="11"/>
      <c r="AP59" s="28"/>
      <c r="AQ59" s="34"/>
      <c r="AR59" s="26">
        <f t="shared" si="13"/>
      </c>
      <c r="AS59" s="29">
        <f t="shared" si="14"/>
      </c>
      <c r="AT59" s="2"/>
      <c r="AU59" s="2"/>
      <c r="AV59" s="2"/>
    </row>
    <row r="60" spans="1:48" ht="12.75">
      <c r="A60" s="11"/>
      <c r="B60" s="11"/>
      <c r="C60" s="22"/>
      <c r="E60" s="17"/>
      <c r="G60" s="11"/>
      <c r="H60" s="11"/>
      <c r="I60" s="20"/>
      <c r="J60" s="11"/>
      <c r="M60" s="1"/>
      <c r="N60" s="1"/>
      <c r="O60" s="1"/>
      <c r="W60" s="11"/>
      <c r="AN60">
        <f t="shared" si="24"/>
        <v>0</v>
      </c>
      <c r="AO60" s="11"/>
      <c r="AP60" s="28"/>
      <c r="AQ60" s="34"/>
      <c r="AR60" s="26">
        <f t="shared" si="13"/>
      </c>
      <c r="AS60" s="29">
        <f t="shared" si="14"/>
      </c>
      <c r="AT60" s="2"/>
      <c r="AU60" s="2"/>
      <c r="AV60" s="2"/>
    </row>
    <row r="61" spans="1:48" ht="12.75">
      <c r="A61" s="11"/>
      <c r="B61" s="11"/>
      <c r="C61" s="22"/>
      <c r="E61" s="17"/>
      <c r="G61" s="11"/>
      <c r="H61" s="11"/>
      <c r="I61" s="20"/>
      <c r="J61" s="11"/>
      <c r="M61" s="1"/>
      <c r="N61" s="1"/>
      <c r="O61" s="1"/>
      <c r="W61" s="11"/>
      <c r="AN61">
        <f t="shared" si="24"/>
        <v>0</v>
      </c>
      <c r="AO61" s="11"/>
      <c r="AP61" s="28"/>
      <c r="AQ61" s="34"/>
      <c r="AR61" s="26">
        <f t="shared" si="13"/>
      </c>
      <c r="AS61" s="29">
        <f t="shared" si="14"/>
      </c>
      <c r="AT61" s="2"/>
      <c r="AU61" s="2"/>
      <c r="AV61" s="2"/>
    </row>
    <row r="62" spans="1:48" ht="12.75">
      <c r="A62" s="11"/>
      <c r="B62" s="11"/>
      <c r="C62" s="22"/>
      <c r="E62" s="17"/>
      <c r="G62" s="11"/>
      <c r="H62" s="11"/>
      <c r="I62" s="20"/>
      <c r="J62" s="11"/>
      <c r="M62" s="1"/>
      <c r="N62" s="1"/>
      <c r="O62" s="1"/>
      <c r="W62" s="11"/>
      <c r="AN62">
        <f t="shared" si="24"/>
        <v>0</v>
      </c>
      <c r="AO62" s="11"/>
      <c r="AP62" s="28"/>
      <c r="AQ62" s="34"/>
      <c r="AR62" s="26">
        <f t="shared" si="13"/>
      </c>
      <c r="AS62" s="29">
        <f t="shared" si="14"/>
      </c>
      <c r="AT62" s="2"/>
      <c r="AU62" s="2"/>
      <c r="AV62" s="2"/>
    </row>
    <row r="63" spans="1:48" ht="12.75">
      <c r="A63" s="11"/>
      <c r="B63" s="11"/>
      <c r="C63" s="22"/>
      <c r="E63" s="17"/>
      <c r="G63" s="11"/>
      <c r="H63" s="11"/>
      <c r="I63" s="20"/>
      <c r="J63" s="11"/>
      <c r="M63" s="1"/>
      <c r="N63" s="1"/>
      <c r="O63" s="1"/>
      <c r="W63" s="11"/>
      <c r="AN63">
        <f t="shared" si="24"/>
        <v>0</v>
      </c>
      <c r="AO63" s="11"/>
      <c r="AP63" s="28"/>
      <c r="AQ63" s="34"/>
      <c r="AR63" s="26">
        <f t="shared" si="13"/>
      </c>
      <c r="AS63" s="29">
        <f t="shared" si="14"/>
      </c>
      <c r="AT63" s="2"/>
      <c r="AU63" s="2"/>
      <c r="AV63" s="2"/>
    </row>
    <row r="64" spans="1:48" ht="12.75">
      <c r="A64" s="11"/>
      <c r="B64" s="11"/>
      <c r="C64" s="22"/>
      <c r="E64" s="17"/>
      <c r="G64" s="11"/>
      <c r="H64" s="11"/>
      <c r="I64" s="20"/>
      <c r="J64" s="11"/>
      <c r="M64" s="1"/>
      <c r="N64" s="1"/>
      <c r="O64" s="1"/>
      <c r="W64" s="11"/>
      <c r="AN64">
        <f t="shared" si="24"/>
        <v>0</v>
      </c>
      <c r="AO64" s="11"/>
      <c r="AP64" s="28"/>
      <c r="AQ64" s="34"/>
      <c r="AR64" s="26">
        <f t="shared" si="13"/>
      </c>
      <c r="AS64" s="29">
        <f t="shared" si="14"/>
      </c>
      <c r="AT64" s="2"/>
      <c r="AU64" s="2"/>
      <c r="AV64" s="2"/>
    </row>
    <row r="65" spans="1:48" ht="12.75">
      <c r="A65" s="11"/>
      <c r="B65" s="11"/>
      <c r="C65" s="22"/>
      <c r="E65" s="17"/>
      <c r="G65" s="11"/>
      <c r="H65" s="11"/>
      <c r="I65" s="20"/>
      <c r="J65" s="11"/>
      <c r="M65" s="1"/>
      <c r="N65" s="1"/>
      <c r="O65" s="1"/>
      <c r="W65" s="11"/>
      <c r="AN65">
        <f t="shared" si="24"/>
        <v>0</v>
      </c>
      <c r="AO65" s="11"/>
      <c r="AP65" s="28"/>
      <c r="AQ65" s="34"/>
      <c r="AR65" s="26">
        <f t="shared" si="13"/>
      </c>
      <c r="AS65" s="29">
        <f t="shared" si="14"/>
      </c>
      <c r="AT65" s="2"/>
      <c r="AU65" s="2"/>
      <c r="AV65" s="2"/>
    </row>
    <row r="66" spans="1:48" ht="12.75">
      <c r="A66" s="11"/>
      <c r="B66" s="11"/>
      <c r="C66" s="22"/>
      <c r="E66" s="17"/>
      <c r="G66" s="11"/>
      <c r="H66" s="11"/>
      <c r="I66" s="20"/>
      <c r="J66" s="11"/>
      <c r="M66" s="1"/>
      <c r="N66" s="1"/>
      <c r="O66" s="1"/>
      <c r="W66" s="11"/>
      <c r="AN66">
        <f t="shared" si="24"/>
        <v>0</v>
      </c>
      <c r="AO66" s="11"/>
      <c r="AP66" s="28"/>
      <c r="AQ66" s="34"/>
      <c r="AR66" s="26">
        <f t="shared" si="13"/>
      </c>
      <c r="AS66" s="29">
        <f t="shared" si="14"/>
      </c>
      <c r="AT66" s="2"/>
      <c r="AU66" s="2"/>
      <c r="AV66" s="2"/>
    </row>
    <row r="67" spans="1:48" ht="12.75">
      <c r="A67" s="11"/>
      <c r="B67" s="11"/>
      <c r="C67" s="22"/>
      <c r="E67" s="17"/>
      <c r="G67" s="11"/>
      <c r="H67" s="11"/>
      <c r="I67" s="20"/>
      <c r="J67" s="11"/>
      <c r="M67" s="1"/>
      <c r="N67" s="1"/>
      <c r="O67" s="1"/>
      <c r="W67" s="11"/>
      <c r="AN67">
        <f t="shared" si="24"/>
        <v>0</v>
      </c>
      <c r="AO67" s="11"/>
      <c r="AP67" s="28"/>
      <c r="AQ67" s="34"/>
      <c r="AR67" s="26">
        <f t="shared" si="13"/>
      </c>
      <c r="AS67" s="29">
        <f t="shared" si="14"/>
      </c>
      <c r="AT67" s="2"/>
      <c r="AU67" s="2"/>
      <c r="AV67" s="2"/>
    </row>
    <row r="68" spans="1:48" ht="12.75">
      <c r="A68" s="11"/>
      <c r="B68" s="11"/>
      <c r="C68" s="22"/>
      <c r="E68" s="17"/>
      <c r="G68" s="11"/>
      <c r="H68" s="11"/>
      <c r="I68" s="20"/>
      <c r="J68" s="11"/>
      <c r="M68" s="1"/>
      <c r="N68" s="1"/>
      <c r="O68" s="1"/>
      <c r="W68" s="11"/>
      <c r="AN68">
        <f t="shared" si="24"/>
        <v>0</v>
      </c>
      <c r="AO68" s="11"/>
      <c r="AP68" s="28"/>
      <c r="AQ68" s="34"/>
      <c r="AR68" s="26">
        <f t="shared" si="13"/>
      </c>
      <c r="AS68" s="29">
        <f t="shared" si="14"/>
      </c>
      <c r="AT68" s="2"/>
      <c r="AU68" s="2"/>
      <c r="AV68" s="2"/>
    </row>
    <row r="69" spans="1:48" ht="12.75">
      <c r="A69" s="11"/>
      <c r="B69" s="11"/>
      <c r="C69" s="22"/>
      <c r="E69" s="17"/>
      <c r="G69" s="11"/>
      <c r="H69" s="11"/>
      <c r="I69" s="20"/>
      <c r="J69" s="11"/>
      <c r="M69" s="1"/>
      <c r="N69" s="1"/>
      <c r="O69" s="1"/>
      <c r="W69" s="11"/>
      <c r="AN69">
        <f t="shared" si="24"/>
        <v>0</v>
      </c>
      <c r="AO69" s="11"/>
      <c r="AP69" s="28"/>
      <c r="AQ69" s="34"/>
      <c r="AR69" s="26">
        <f t="shared" si="13"/>
      </c>
      <c r="AS69" s="29">
        <f t="shared" si="14"/>
      </c>
      <c r="AT69" s="2"/>
      <c r="AU69" s="2"/>
      <c r="AV69" s="2"/>
    </row>
    <row r="70" spans="1:48" ht="12.75">
      <c r="A70" s="11"/>
      <c r="B70" s="11"/>
      <c r="C70" s="22"/>
      <c r="E70" s="17"/>
      <c r="G70" s="11"/>
      <c r="H70" s="11"/>
      <c r="I70" s="20"/>
      <c r="J70" s="11"/>
      <c r="M70" s="1"/>
      <c r="N70" s="1"/>
      <c r="O70" s="1"/>
      <c r="W70" s="11"/>
      <c r="AN70">
        <f t="shared" si="24"/>
        <v>0</v>
      </c>
      <c r="AO70" s="11"/>
      <c r="AP70" s="28"/>
      <c r="AQ70" s="34"/>
      <c r="AR70" s="26">
        <f t="shared" si="13"/>
      </c>
      <c r="AS70" s="29">
        <f t="shared" si="14"/>
      </c>
      <c r="AT70" s="2"/>
      <c r="AU70" s="2"/>
      <c r="AV70" s="2"/>
    </row>
    <row r="71" spans="1:48" ht="12.75">
      <c r="A71" s="11"/>
      <c r="B71" s="11"/>
      <c r="C71" s="22"/>
      <c r="E71" s="17"/>
      <c r="G71" s="11"/>
      <c r="H71" s="11"/>
      <c r="I71" s="20"/>
      <c r="J71" s="11"/>
      <c r="M71" s="1"/>
      <c r="N71" s="1"/>
      <c r="O71" s="1"/>
      <c r="W71" s="11"/>
      <c r="AN71">
        <f t="shared" si="24"/>
        <v>0</v>
      </c>
      <c r="AO71" s="11"/>
      <c r="AP71" s="28"/>
      <c r="AQ71" s="34"/>
      <c r="AR71" s="26">
        <f t="shared" si="13"/>
      </c>
      <c r="AS71" s="29">
        <f t="shared" si="14"/>
      </c>
      <c r="AT71" s="2"/>
      <c r="AU71" s="2"/>
      <c r="AV71" s="2"/>
    </row>
    <row r="72" spans="1:48" ht="12.75">
      <c r="A72" s="11"/>
      <c r="B72" s="11"/>
      <c r="C72" s="22"/>
      <c r="E72" s="17"/>
      <c r="G72" s="11"/>
      <c r="H72" s="11"/>
      <c r="I72" s="20"/>
      <c r="J72" s="11"/>
      <c r="M72" s="1"/>
      <c r="N72" s="1"/>
      <c r="O72" s="1"/>
      <c r="W72" s="11"/>
      <c r="AN72">
        <f t="shared" si="24"/>
        <v>0</v>
      </c>
      <c r="AO72" s="11"/>
      <c r="AP72" s="28"/>
      <c r="AQ72" s="34"/>
      <c r="AR72" s="26">
        <f t="shared" si="13"/>
      </c>
      <c r="AS72" s="29">
        <f t="shared" si="14"/>
      </c>
      <c r="AT72" s="2"/>
      <c r="AU72" s="2"/>
      <c r="AV72" s="2"/>
    </row>
    <row r="73" spans="1:48" ht="12.75">
      <c r="A73" s="11"/>
      <c r="B73" s="11"/>
      <c r="C73" s="22"/>
      <c r="E73" s="17"/>
      <c r="G73" s="11"/>
      <c r="H73" s="11"/>
      <c r="I73" s="20"/>
      <c r="J73" s="11"/>
      <c r="M73" s="1"/>
      <c r="N73" s="1"/>
      <c r="O73" s="1"/>
      <c r="W73" s="11"/>
      <c r="AN73">
        <f t="shared" si="24"/>
        <v>0</v>
      </c>
      <c r="AO73" s="11"/>
      <c r="AP73" s="28"/>
      <c r="AQ73" s="34"/>
      <c r="AR73" s="26">
        <f t="shared" si="13"/>
      </c>
      <c r="AS73" s="29">
        <f t="shared" si="14"/>
      </c>
      <c r="AT73" s="2"/>
      <c r="AU73" s="2"/>
      <c r="AV73" s="2"/>
    </row>
    <row r="74" spans="1:48" ht="12.75">
      <c r="A74" s="11"/>
      <c r="B74" s="11"/>
      <c r="C74" s="22"/>
      <c r="E74" s="17"/>
      <c r="G74" s="11"/>
      <c r="H74" s="11"/>
      <c r="I74" s="20"/>
      <c r="J74" s="11"/>
      <c r="M74" s="1"/>
      <c r="N74" s="1"/>
      <c r="O74" s="1"/>
      <c r="W74" s="11"/>
      <c r="AN74">
        <f t="shared" si="24"/>
        <v>0</v>
      </c>
      <c r="AO74" s="11"/>
      <c r="AP74" s="28"/>
      <c r="AQ74" s="34"/>
      <c r="AR74" s="26">
        <f t="shared" si="13"/>
      </c>
      <c r="AS74" s="29">
        <f t="shared" si="14"/>
      </c>
      <c r="AT74" s="2"/>
      <c r="AU74" s="2"/>
      <c r="AV74" s="2"/>
    </row>
    <row r="75" spans="1:48" ht="12.75">
      <c r="A75" s="11"/>
      <c r="B75" s="11"/>
      <c r="C75" s="22"/>
      <c r="E75" s="17"/>
      <c r="G75" s="11"/>
      <c r="H75" s="11"/>
      <c r="I75" s="20"/>
      <c r="J75" s="11"/>
      <c r="M75" s="1"/>
      <c r="N75" s="1"/>
      <c r="O75" s="1"/>
      <c r="W75" s="11"/>
      <c r="AN75">
        <f t="shared" si="24"/>
        <v>0</v>
      </c>
      <c r="AO75" s="11"/>
      <c r="AP75" s="28"/>
      <c r="AQ75" s="34"/>
      <c r="AR75" s="26">
        <f t="shared" si="13"/>
      </c>
      <c r="AS75" s="29">
        <f t="shared" si="14"/>
      </c>
      <c r="AT75" s="2"/>
      <c r="AU75" s="2"/>
      <c r="AV75" s="2"/>
    </row>
    <row r="76" spans="1:48" ht="12.75">
      <c r="A76" s="11"/>
      <c r="B76" s="11"/>
      <c r="C76" s="22"/>
      <c r="E76" s="17"/>
      <c r="G76" s="11"/>
      <c r="H76" s="11"/>
      <c r="I76" s="20"/>
      <c r="J76" s="11"/>
      <c r="M76" s="1"/>
      <c r="N76" s="1"/>
      <c r="O76" s="1"/>
      <c r="W76" s="11"/>
      <c r="AN76">
        <f t="shared" si="24"/>
        <v>0</v>
      </c>
      <c r="AO76" s="11"/>
      <c r="AP76" s="28"/>
      <c r="AQ76" s="34"/>
      <c r="AR76" s="26">
        <f t="shared" si="13"/>
      </c>
      <c r="AS76" s="29">
        <f t="shared" si="14"/>
      </c>
      <c r="AT76" s="2"/>
      <c r="AU76" s="2"/>
      <c r="AV76" s="2"/>
    </row>
    <row r="77" spans="1:48" ht="12.75">
      <c r="A77" s="11"/>
      <c r="B77" s="11"/>
      <c r="C77" s="22"/>
      <c r="E77" s="17"/>
      <c r="G77" s="11"/>
      <c r="H77" s="11"/>
      <c r="I77" s="20"/>
      <c r="J77" s="11"/>
      <c r="M77" s="1"/>
      <c r="N77" s="1"/>
      <c r="O77" s="1"/>
      <c r="W77" s="11"/>
      <c r="AN77">
        <f t="shared" si="24"/>
        <v>0</v>
      </c>
      <c r="AO77" s="11"/>
      <c r="AP77" s="28"/>
      <c r="AQ77" s="34"/>
      <c r="AR77" s="26">
        <f t="shared" si="13"/>
      </c>
      <c r="AS77" s="29">
        <f t="shared" si="14"/>
      </c>
      <c r="AT77" s="2"/>
      <c r="AU77" s="2"/>
      <c r="AV77" s="2"/>
    </row>
    <row r="78" spans="1:48" ht="12.75">
      <c r="A78" s="11"/>
      <c r="B78" s="11"/>
      <c r="C78" s="22"/>
      <c r="E78" s="17"/>
      <c r="G78" s="11"/>
      <c r="H78" s="11"/>
      <c r="I78" s="20"/>
      <c r="J78" s="11"/>
      <c r="M78" s="1"/>
      <c r="N78" s="1"/>
      <c r="O78" s="1"/>
      <c r="W78" s="11"/>
      <c r="AN78">
        <f t="shared" si="24"/>
        <v>0</v>
      </c>
      <c r="AO78" s="11"/>
      <c r="AP78" s="28"/>
      <c r="AQ78" s="34"/>
      <c r="AR78" s="26">
        <f t="shared" si="13"/>
      </c>
      <c r="AS78" s="29">
        <f t="shared" si="14"/>
      </c>
      <c r="AT78" s="2"/>
      <c r="AU78" s="2"/>
      <c r="AV78" s="2"/>
    </row>
    <row r="79" spans="1:48" ht="12.75">
      <c r="A79" s="11"/>
      <c r="B79" s="11"/>
      <c r="C79" s="22"/>
      <c r="E79" s="17"/>
      <c r="G79" s="11"/>
      <c r="H79" s="11"/>
      <c r="I79" s="20"/>
      <c r="J79" s="11"/>
      <c r="M79" s="1"/>
      <c r="N79" s="1"/>
      <c r="O79" s="1"/>
      <c r="W79" s="11"/>
      <c r="AN79">
        <f t="shared" si="24"/>
        <v>0</v>
      </c>
      <c r="AO79" s="11"/>
      <c r="AP79" s="28"/>
      <c r="AQ79" s="34"/>
      <c r="AR79" s="26">
        <f t="shared" si="13"/>
      </c>
      <c r="AS79" s="29">
        <f t="shared" si="14"/>
      </c>
      <c r="AT79" s="2"/>
      <c r="AU79" s="2"/>
      <c r="AV79" s="2"/>
    </row>
    <row r="80" spans="1:48" ht="12.75">
      <c r="A80" s="11"/>
      <c r="B80" s="11"/>
      <c r="C80" s="22"/>
      <c r="E80" s="17"/>
      <c r="G80" s="11"/>
      <c r="H80" s="11"/>
      <c r="I80" s="20"/>
      <c r="J80" s="11"/>
      <c r="M80" s="1"/>
      <c r="N80" s="1"/>
      <c r="O80" s="1"/>
      <c r="W80" s="11"/>
      <c r="AN80">
        <f t="shared" si="24"/>
        <v>0</v>
      </c>
      <c r="AO80" s="11"/>
      <c r="AP80" s="28"/>
      <c r="AQ80" s="34"/>
      <c r="AR80" s="26">
        <f t="shared" si="13"/>
      </c>
      <c r="AS80" s="29">
        <f t="shared" si="14"/>
      </c>
      <c r="AT80" s="2"/>
      <c r="AU80" s="2"/>
      <c r="AV80" s="2"/>
    </row>
    <row r="81" spans="1:48" ht="12.75">
      <c r="A81" s="11"/>
      <c r="B81" s="11"/>
      <c r="C81" s="22"/>
      <c r="E81" s="17"/>
      <c r="G81" s="11"/>
      <c r="H81" s="11"/>
      <c r="I81" s="20"/>
      <c r="J81" s="11"/>
      <c r="M81" s="1"/>
      <c r="N81" s="1"/>
      <c r="O81" s="1"/>
      <c r="W81" s="11"/>
      <c r="AN81">
        <f t="shared" si="24"/>
        <v>0</v>
      </c>
      <c r="AO81" s="11"/>
      <c r="AP81" s="28"/>
      <c r="AQ81" s="34"/>
      <c r="AR81" s="26">
        <f t="shared" si="13"/>
      </c>
      <c r="AS81" s="29">
        <f t="shared" si="14"/>
      </c>
      <c r="AT81" s="2"/>
      <c r="AU81" s="2"/>
      <c r="AV81" s="2"/>
    </row>
    <row r="82" spans="1:48" ht="12.75">
      <c r="A82" s="11"/>
      <c r="B82" s="11"/>
      <c r="C82" s="22"/>
      <c r="E82" s="17"/>
      <c r="G82" s="11"/>
      <c r="H82" s="11"/>
      <c r="I82" s="20"/>
      <c r="J82" s="11"/>
      <c r="M82" s="1"/>
      <c r="N82" s="1"/>
      <c r="O82" s="1"/>
      <c r="W82" s="11"/>
      <c r="AN82">
        <f t="shared" si="24"/>
        <v>0</v>
      </c>
      <c r="AO82" s="11"/>
      <c r="AP82" s="28"/>
      <c r="AQ82" s="34"/>
      <c r="AR82" s="26">
        <f t="shared" si="13"/>
      </c>
      <c r="AS82" s="29">
        <f t="shared" si="14"/>
      </c>
      <c r="AT82" s="2"/>
      <c r="AU82" s="2"/>
      <c r="AV82" s="2"/>
    </row>
    <row r="83" spans="1:48" ht="12.75">
      <c r="A83" s="11"/>
      <c r="B83" s="11"/>
      <c r="C83" s="22"/>
      <c r="E83" s="17"/>
      <c r="G83" s="11"/>
      <c r="H83" s="11"/>
      <c r="I83" s="20"/>
      <c r="J83" s="11"/>
      <c r="M83" s="1"/>
      <c r="N83" s="1"/>
      <c r="O83" s="1"/>
      <c r="W83" s="11"/>
      <c r="AN83">
        <f t="shared" si="24"/>
        <v>0</v>
      </c>
      <c r="AO83" s="11"/>
      <c r="AP83" s="28"/>
      <c r="AQ83" s="34"/>
      <c r="AR83" s="26">
        <f t="shared" si="13"/>
      </c>
      <c r="AS83" s="29">
        <f t="shared" si="14"/>
      </c>
      <c r="AT83" s="2"/>
      <c r="AU83" s="2"/>
      <c r="AV83" s="2"/>
    </row>
    <row r="84" spans="1:48" ht="12.75">
      <c r="A84" s="11"/>
      <c r="B84" s="11"/>
      <c r="C84" s="22"/>
      <c r="E84" s="17"/>
      <c r="G84" s="11"/>
      <c r="H84" s="11"/>
      <c r="I84" s="20"/>
      <c r="J84" s="11"/>
      <c r="M84" s="1"/>
      <c r="N84" s="1"/>
      <c r="O84" s="1"/>
      <c r="W84" s="11"/>
      <c r="AN84">
        <f t="shared" si="24"/>
        <v>0</v>
      </c>
      <c r="AO84" s="11"/>
      <c r="AP84" s="28"/>
      <c r="AQ84" s="34"/>
      <c r="AR84" s="26">
        <f t="shared" si="13"/>
      </c>
      <c r="AS84" s="29">
        <f t="shared" si="14"/>
      </c>
      <c r="AT84" s="2"/>
      <c r="AU84" s="2"/>
      <c r="AV84" s="2"/>
    </row>
    <row r="85" spans="1:48" ht="12.75">
      <c r="A85" s="11"/>
      <c r="B85" s="11"/>
      <c r="C85" s="22"/>
      <c r="E85" s="17"/>
      <c r="G85" s="11"/>
      <c r="H85" s="11"/>
      <c r="I85" s="20"/>
      <c r="J85" s="11"/>
      <c r="M85" s="1"/>
      <c r="N85" s="1"/>
      <c r="O85" s="1"/>
      <c r="W85" s="11"/>
      <c r="AN85">
        <f t="shared" si="24"/>
        <v>0</v>
      </c>
      <c r="AO85" s="11"/>
      <c r="AP85" s="28"/>
      <c r="AQ85" s="34"/>
      <c r="AR85" s="26">
        <f t="shared" si="13"/>
      </c>
      <c r="AS85" s="29">
        <f t="shared" si="14"/>
      </c>
      <c r="AT85" s="2"/>
      <c r="AU85" s="2"/>
      <c r="AV85" s="2"/>
    </row>
    <row r="86" spans="1:48" ht="12.75">
      <c r="A86" s="11"/>
      <c r="B86" s="11"/>
      <c r="C86" s="22"/>
      <c r="E86" s="17"/>
      <c r="G86" s="11"/>
      <c r="H86" s="11"/>
      <c r="I86" s="20"/>
      <c r="J86" s="11"/>
      <c r="M86" s="1"/>
      <c r="N86" s="1"/>
      <c r="O86" s="1"/>
      <c r="W86" s="11"/>
      <c r="AN86">
        <f t="shared" si="24"/>
        <v>0</v>
      </c>
      <c r="AO86" s="11"/>
      <c r="AP86" s="28"/>
      <c r="AQ86" s="34"/>
      <c r="AR86" s="26">
        <f t="shared" si="13"/>
      </c>
      <c r="AS86" s="29">
        <f t="shared" si="14"/>
      </c>
      <c r="AT86" s="2"/>
      <c r="AU86" s="2"/>
      <c r="AV86" s="2"/>
    </row>
    <row r="87" spans="1:48" ht="12.75">
      <c r="A87" s="11"/>
      <c r="B87" s="11"/>
      <c r="C87" s="22"/>
      <c r="E87" s="17"/>
      <c r="G87" s="11"/>
      <c r="H87" s="11"/>
      <c r="I87" s="20"/>
      <c r="J87" s="11"/>
      <c r="M87" s="1"/>
      <c r="N87" s="1"/>
      <c r="O87" s="1"/>
      <c r="W87" s="11"/>
      <c r="AN87">
        <f t="shared" si="24"/>
        <v>0</v>
      </c>
      <c r="AO87" s="11"/>
      <c r="AP87" s="28"/>
      <c r="AQ87" s="34"/>
      <c r="AR87" s="26">
        <f t="shared" si="13"/>
      </c>
      <c r="AS87" s="29">
        <f t="shared" si="14"/>
      </c>
      <c r="AT87" s="2"/>
      <c r="AU87" s="2"/>
      <c r="AV87" s="2"/>
    </row>
    <row r="88" spans="1:48" ht="12.75">
      <c r="A88" s="11"/>
      <c r="B88" s="11"/>
      <c r="C88" s="22"/>
      <c r="E88" s="17"/>
      <c r="G88" s="11"/>
      <c r="H88" s="11"/>
      <c r="I88" s="20"/>
      <c r="J88" s="11"/>
      <c r="M88" s="1"/>
      <c r="N88" s="1"/>
      <c r="O88" s="1"/>
      <c r="W88" s="11"/>
      <c r="AN88">
        <f t="shared" si="24"/>
        <v>0</v>
      </c>
      <c r="AO88" s="11"/>
      <c r="AP88" s="28"/>
      <c r="AQ88" s="34"/>
      <c r="AR88" s="26">
        <f t="shared" si="13"/>
      </c>
      <c r="AS88" s="29">
        <f t="shared" si="14"/>
      </c>
      <c r="AT88" s="2"/>
      <c r="AU88" s="2"/>
      <c r="AV88" s="2"/>
    </row>
    <row r="89" spans="1:48" ht="12.75">
      <c r="A89" s="11"/>
      <c r="B89" s="11"/>
      <c r="C89" s="22"/>
      <c r="E89" s="17"/>
      <c r="G89" s="11"/>
      <c r="H89" s="11"/>
      <c r="I89" s="20"/>
      <c r="J89" s="11"/>
      <c r="M89" s="1"/>
      <c r="N89" s="1"/>
      <c r="O89" s="1"/>
      <c r="W89" s="11"/>
      <c r="AN89">
        <f t="shared" si="24"/>
        <v>0</v>
      </c>
      <c r="AO89" s="11"/>
      <c r="AP89" s="28"/>
      <c r="AQ89" s="34"/>
      <c r="AR89" s="26">
        <f t="shared" si="13"/>
      </c>
      <c r="AS89" s="29">
        <f t="shared" si="14"/>
      </c>
      <c r="AT89" s="2"/>
      <c r="AU89" s="2"/>
      <c r="AV89" s="2"/>
    </row>
    <row r="90" spans="1:48" ht="12.75">
      <c r="A90" s="11"/>
      <c r="B90" s="11"/>
      <c r="C90" s="22"/>
      <c r="E90" s="17"/>
      <c r="G90" s="11"/>
      <c r="H90" s="11"/>
      <c r="I90" s="20"/>
      <c r="J90" s="11"/>
      <c r="M90" s="1"/>
      <c r="W90" s="11"/>
      <c r="AN90">
        <f t="shared" si="24"/>
        <v>0</v>
      </c>
      <c r="AO90" s="11"/>
      <c r="AP90" s="28"/>
      <c r="AQ90" s="34"/>
      <c r="AR90" s="26">
        <f t="shared" si="13"/>
      </c>
      <c r="AS90" s="29">
        <f t="shared" si="14"/>
      </c>
      <c r="AT90" s="2"/>
      <c r="AU90" s="2"/>
      <c r="AV90" s="2"/>
    </row>
    <row r="91" spans="1:48" ht="12.75">
      <c r="A91" s="11"/>
      <c r="B91" s="11"/>
      <c r="C91" s="22"/>
      <c r="E91" s="17"/>
      <c r="G91" s="11"/>
      <c r="H91" s="11"/>
      <c r="I91" s="20"/>
      <c r="J91" s="11"/>
      <c r="M91" s="1"/>
      <c r="N91" s="1"/>
      <c r="O91" s="1"/>
      <c r="W91" s="11"/>
      <c r="AN91">
        <f t="shared" si="24"/>
        <v>0</v>
      </c>
      <c r="AO91" s="11"/>
      <c r="AP91" s="28"/>
      <c r="AQ91" s="34"/>
      <c r="AR91" s="26">
        <f t="shared" si="13"/>
      </c>
      <c r="AS91" s="29">
        <f t="shared" si="14"/>
      </c>
      <c r="AT91" s="2"/>
      <c r="AU91" s="2"/>
      <c r="AV91" s="2"/>
    </row>
    <row r="92" spans="1:48" ht="12.75">
      <c r="A92" s="11"/>
      <c r="B92" s="11"/>
      <c r="C92" s="22"/>
      <c r="E92" s="17"/>
      <c r="G92" s="11"/>
      <c r="H92" s="11"/>
      <c r="I92" s="20"/>
      <c r="J92" s="11"/>
      <c r="M92" s="1"/>
      <c r="N92" s="1"/>
      <c r="O92" s="1"/>
      <c r="W92" s="11"/>
      <c r="AN92">
        <f t="shared" si="24"/>
        <v>0</v>
      </c>
      <c r="AO92" s="11"/>
      <c r="AP92" s="28"/>
      <c r="AQ92" s="34"/>
      <c r="AR92" s="26">
        <f t="shared" si="13"/>
      </c>
      <c r="AS92" s="29">
        <f t="shared" si="14"/>
      </c>
      <c r="AT92" s="2"/>
      <c r="AU92" s="2"/>
      <c r="AV92" s="2"/>
    </row>
    <row r="93" spans="1:48" ht="12.75">
      <c r="A93" s="11"/>
      <c r="B93" s="11"/>
      <c r="C93" s="22"/>
      <c r="E93" s="17"/>
      <c r="G93" s="11"/>
      <c r="H93" s="11"/>
      <c r="I93" s="20"/>
      <c r="J93" s="11"/>
      <c r="M93" s="1"/>
      <c r="N93" s="1"/>
      <c r="O93" s="1"/>
      <c r="W93" s="11"/>
      <c r="AN93">
        <f t="shared" si="24"/>
        <v>0</v>
      </c>
      <c r="AO93" s="11"/>
      <c r="AP93" s="28"/>
      <c r="AQ93" s="34"/>
      <c r="AR93" s="26">
        <f aca="true" t="shared" si="25" ref="AR93:AR117">IF(COUNTA(A93,B93)&gt;0,IF(ISNA(AT93),"Invalid Grade",IF(AT93="&gt;",IF(I93&gt;AU93,"","Too old for this grade"),IF(AT93="&lt;",IF(I93&lt;AU93,"","Too young for this grade"),""))),"")</f>
      </c>
      <c r="AS93" s="29">
        <f aca="true" t="shared" si="26" ref="AS93:AS117">IF(W93&lt;&gt;"",IF(OR(AND(LEFT(W93,1)="M",J93&lt;&gt;"M"),AND(LEFT(W93,1)="W",AND(J93&lt;&gt;"F"))),"Wrong Sex",""),"")</f>
      </c>
      <c r="AT93" s="2"/>
      <c r="AU93" s="2"/>
      <c r="AV93" s="2"/>
    </row>
    <row r="94" spans="1:48" ht="12.75">
      <c r="A94" s="11"/>
      <c r="B94" s="11"/>
      <c r="C94" s="22"/>
      <c r="E94" s="17"/>
      <c r="G94" s="11"/>
      <c r="H94" s="11"/>
      <c r="I94" s="20"/>
      <c r="J94" s="11"/>
      <c r="M94" s="1"/>
      <c r="N94" s="1"/>
      <c r="O94" s="1"/>
      <c r="W94" s="11"/>
      <c r="AN94">
        <f aca="true" t="shared" si="27" ref="AN94:AN117">IF(COUNTA(A94,B94)&gt;0,MIN(IF(OR(A94="Y",A94="y"),AV94,0)+IF(OR(B94="Y",B94="y"),AV94,0),AW94)+IF(AND(AM94="X",OR(A94="Y",A94="y")),3,0)+IF(AND(AM94="X",OR(B94="Y",B94="y")),3,0),0)</f>
        <v>0</v>
      </c>
      <c r="AO94" s="11"/>
      <c r="AP94" s="28"/>
      <c r="AQ94" s="34"/>
      <c r="AR94" s="26">
        <f t="shared" si="25"/>
      </c>
      <c r="AS94" s="29">
        <f t="shared" si="26"/>
      </c>
      <c r="AT94" s="2"/>
      <c r="AU94" s="2"/>
      <c r="AV94" s="2"/>
    </row>
    <row r="95" spans="1:48" ht="12.75">
      <c r="A95" s="11"/>
      <c r="B95" s="11"/>
      <c r="C95" s="22"/>
      <c r="E95" s="17"/>
      <c r="G95" s="11"/>
      <c r="H95" s="11"/>
      <c r="I95" s="20"/>
      <c r="J95" s="11"/>
      <c r="M95" s="1"/>
      <c r="N95" s="1"/>
      <c r="O95" s="1"/>
      <c r="W95" s="11"/>
      <c r="AN95">
        <f t="shared" si="27"/>
        <v>0</v>
      </c>
      <c r="AO95" s="11"/>
      <c r="AP95" s="28"/>
      <c r="AQ95" s="34"/>
      <c r="AR95" s="26">
        <f t="shared" si="25"/>
      </c>
      <c r="AS95" s="29">
        <f t="shared" si="26"/>
      </c>
      <c r="AT95" s="2"/>
      <c r="AU95" s="2"/>
      <c r="AV95" s="2"/>
    </row>
    <row r="96" spans="1:48" ht="12.75">
      <c r="A96" s="11"/>
      <c r="B96" s="11"/>
      <c r="C96" s="22"/>
      <c r="E96" s="17"/>
      <c r="G96" s="11"/>
      <c r="H96" s="11"/>
      <c r="I96" s="20"/>
      <c r="J96" s="11"/>
      <c r="M96" s="1"/>
      <c r="N96" s="1"/>
      <c r="O96" s="1"/>
      <c r="W96" s="11"/>
      <c r="AN96">
        <f t="shared" si="27"/>
        <v>0</v>
      </c>
      <c r="AO96" s="11"/>
      <c r="AP96" s="28"/>
      <c r="AQ96" s="34"/>
      <c r="AR96" s="26">
        <f t="shared" si="25"/>
      </c>
      <c r="AS96" s="29">
        <f t="shared" si="26"/>
      </c>
      <c r="AT96" s="2"/>
      <c r="AU96" s="2"/>
      <c r="AV96" s="2"/>
    </row>
    <row r="97" spans="1:48" ht="12.75">
      <c r="A97" s="11"/>
      <c r="B97" s="11"/>
      <c r="C97" s="22"/>
      <c r="E97" s="17"/>
      <c r="G97" s="11"/>
      <c r="H97" s="11"/>
      <c r="I97" s="20"/>
      <c r="J97" s="11"/>
      <c r="M97" s="1"/>
      <c r="N97" s="1"/>
      <c r="O97" s="1"/>
      <c r="W97" s="11"/>
      <c r="AN97">
        <f t="shared" si="27"/>
        <v>0</v>
      </c>
      <c r="AO97" s="11"/>
      <c r="AP97" s="28"/>
      <c r="AQ97" s="34"/>
      <c r="AR97" s="26">
        <f t="shared" si="25"/>
      </c>
      <c r="AS97" s="29">
        <f t="shared" si="26"/>
      </c>
      <c r="AT97" s="2"/>
      <c r="AU97" s="2"/>
      <c r="AV97" s="2"/>
    </row>
    <row r="98" spans="1:48" ht="12.75">
      <c r="A98" s="11"/>
      <c r="B98" s="11"/>
      <c r="C98" s="22"/>
      <c r="E98" s="17"/>
      <c r="G98" s="11"/>
      <c r="H98" s="11"/>
      <c r="I98" s="20"/>
      <c r="J98" s="11"/>
      <c r="M98" s="1"/>
      <c r="N98" s="1"/>
      <c r="O98" s="1"/>
      <c r="W98" s="11"/>
      <c r="AN98">
        <f t="shared" si="27"/>
        <v>0</v>
      </c>
      <c r="AO98" s="11"/>
      <c r="AP98" s="28"/>
      <c r="AQ98" s="34"/>
      <c r="AR98" s="26">
        <f t="shared" si="25"/>
      </c>
      <c r="AS98" s="29">
        <f t="shared" si="26"/>
      </c>
      <c r="AT98" s="2"/>
      <c r="AU98" s="2"/>
      <c r="AV98" s="2"/>
    </row>
    <row r="99" spans="1:48" ht="12.75">
      <c r="A99" s="11"/>
      <c r="B99" s="11"/>
      <c r="C99" s="22"/>
      <c r="E99" s="17"/>
      <c r="G99" s="11"/>
      <c r="H99" s="11"/>
      <c r="I99" s="20"/>
      <c r="J99" s="11"/>
      <c r="M99" s="1"/>
      <c r="N99" s="1"/>
      <c r="O99" s="1"/>
      <c r="W99" s="11"/>
      <c r="AN99">
        <f t="shared" si="27"/>
        <v>0</v>
      </c>
      <c r="AO99" s="11"/>
      <c r="AP99" s="28"/>
      <c r="AQ99" s="34"/>
      <c r="AR99" s="26">
        <f t="shared" si="25"/>
      </c>
      <c r="AS99" s="29">
        <f t="shared" si="26"/>
      </c>
      <c r="AT99" s="2"/>
      <c r="AU99" s="2"/>
      <c r="AV99" s="2"/>
    </row>
    <row r="100" spans="1:48" ht="12.75">
      <c r="A100" s="11"/>
      <c r="B100" s="11"/>
      <c r="C100" s="22"/>
      <c r="E100" s="17"/>
      <c r="G100" s="11"/>
      <c r="H100" s="11"/>
      <c r="I100" s="20"/>
      <c r="J100" s="11"/>
      <c r="M100" s="1"/>
      <c r="N100" s="1"/>
      <c r="O100" s="1"/>
      <c r="W100" s="11"/>
      <c r="AN100">
        <f t="shared" si="27"/>
        <v>0</v>
      </c>
      <c r="AO100" s="11"/>
      <c r="AP100" s="28"/>
      <c r="AQ100" s="34"/>
      <c r="AR100" s="26">
        <f t="shared" si="25"/>
      </c>
      <c r="AS100" s="29">
        <f t="shared" si="26"/>
      </c>
      <c r="AT100" s="2"/>
      <c r="AU100" s="2"/>
      <c r="AV100" s="2"/>
    </row>
    <row r="101" spans="1:48" ht="12.75">
      <c r="A101" s="11"/>
      <c r="B101" s="11"/>
      <c r="C101" s="22"/>
      <c r="E101" s="17"/>
      <c r="G101" s="11"/>
      <c r="H101" s="11"/>
      <c r="I101" s="20"/>
      <c r="J101" s="11"/>
      <c r="M101" s="1"/>
      <c r="N101" s="1"/>
      <c r="O101" s="1"/>
      <c r="W101" s="11"/>
      <c r="AN101">
        <f t="shared" si="27"/>
        <v>0</v>
      </c>
      <c r="AO101" s="11"/>
      <c r="AP101" s="28"/>
      <c r="AQ101" s="34"/>
      <c r="AR101" s="26">
        <f t="shared" si="25"/>
      </c>
      <c r="AS101" s="29">
        <f t="shared" si="26"/>
      </c>
      <c r="AT101" s="2"/>
      <c r="AU101" s="2"/>
      <c r="AV101" s="2"/>
    </row>
    <row r="102" spans="1:48" ht="12.75">
      <c r="A102" s="11"/>
      <c r="B102" s="11"/>
      <c r="C102" s="22"/>
      <c r="E102" s="17"/>
      <c r="G102" s="11"/>
      <c r="H102" s="11"/>
      <c r="I102" s="20"/>
      <c r="J102" s="11"/>
      <c r="M102" s="1"/>
      <c r="N102" s="1"/>
      <c r="O102" s="1"/>
      <c r="W102" s="11"/>
      <c r="AN102">
        <f t="shared" si="27"/>
        <v>0</v>
      </c>
      <c r="AO102" s="11"/>
      <c r="AP102" s="28"/>
      <c r="AQ102" s="34"/>
      <c r="AR102" s="26">
        <f t="shared" si="25"/>
      </c>
      <c r="AS102" s="29">
        <f t="shared" si="26"/>
      </c>
      <c r="AT102" s="2"/>
      <c r="AU102" s="2"/>
      <c r="AV102" s="2"/>
    </row>
    <row r="103" spans="1:48" ht="12.75">
      <c r="A103" s="11"/>
      <c r="B103" s="11"/>
      <c r="C103" s="22"/>
      <c r="E103" s="17"/>
      <c r="G103" s="11"/>
      <c r="H103" s="11"/>
      <c r="I103" s="20"/>
      <c r="J103" s="11"/>
      <c r="M103" s="1"/>
      <c r="N103" s="1"/>
      <c r="O103" s="1"/>
      <c r="W103" s="11"/>
      <c r="AN103">
        <f t="shared" si="27"/>
        <v>0</v>
      </c>
      <c r="AO103" s="11"/>
      <c r="AP103" s="28"/>
      <c r="AQ103" s="34"/>
      <c r="AR103" s="26">
        <f t="shared" si="25"/>
      </c>
      <c r="AS103" s="29">
        <f t="shared" si="26"/>
      </c>
      <c r="AT103" s="2"/>
      <c r="AU103" s="2"/>
      <c r="AV103" s="2"/>
    </row>
    <row r="104" spans="1:48" ht="12.75">
      <c r="A104" s="11"/>
      <c r="B104" s="11"/>
      <c r="C104" s="22"/>
      <c r="E104" s="17"/>
      <c r="G104" s="11"/>
      <c r="H104" s="11"/>
      <c r="I104" s="20"/>
      <c r="J104" s="11"/>
      <c r="M104" s="1"/>
      <c r="N104" s="1"/>
      <c r="O104" s="1"/>
      <c r="W104" s="11"/>
      <c r="AN104">
        <f t="shared" si="27"/>
        <v>0</v>
      </c>
      <c r="AO104" s="11"/>
      <c r="AP104" s="28"/>
      <c r="AQ104" s="34"/>
      <c r="AR104" s="26">
        <f t="shared" si="25"/>
      </c>
      <c r="AS104" s="29">
        <f t="shared" si="26"/>
      </c>
      <c r="AT104" s="2"/>
      <c r="AU104" s="2"/>
      <c r="AV104" s="2"/>
    </row>
    <row r="105" spans="1:48" ht="12.75">
      <c r="A105" s="11"/>
      <c r="B105" s="11"/>
      <c r="C105" s="22"/>
      <c r="E105" s="17"/>
      <c r="G105" s="11"/>
      <c r="H105" s="11"/>
      <c r="I105" s="20"/>
      <c r="J105" s="11"/>
      <c r="M105" s="1"/>
      <c r="N105" s="1"/>
      <c r="O105" s="1"/>
      <c r="W105" s="11"/>
      <c r="AN105">
        <f t="shared" si="27"/>
        <v>0</v>
      </c>
      <c r="AO105" s="11"/>
      <c r="AP105" s="28"/>
      <c r="AQ105" s="34"/>
      <c r="AR105" s="26">
        <f t="shared" si="25"/>
      </c>
      <c r="AS105" s="29">
        <f t="shared" si="26"/>
      </c>
      <c r="AT105" s="2"/>
      <c r="AU105" s="2"/>
      <c r="AV105" s="2"/>
    </row>
    <row r="106" spans="1:48" ht="12.75">
      <c r="A106" s="11"/>
      <c r="B106" s="11"/>
      <c r="C106" s="22"/>
      <c r="E106" s="17"/>
      <c r="G106" s="11"/>
      <c r="H106" s="11"/>
      <c r="I106" s="20"/>
      <c r="J106" s="11"/>
      <c r="M106" s="1"/>
      <c r="N106" s="1"/>
      <c r="O106" s="1"/>
      <c r="W106" s="11"/>
      <c r="AN106">
        <f t="shared" si="27"/>
        <v>0</v>
      </c>
      <c r="AO106" s="11"/>
      <c r="AP106" s="28"/>
      <c r="AQ106" s="34"/>
      <c r="AR106" s="26">
        <f t="shared" si="25"/>
      </c>
      <c r="AS106" s="29">
        <f t="shared" si="26"/>
      </c>
      <c r="AT106" s="2"/>
      <c r="AU106" s="2"/>
      <c r="AV106" s="2"/>
    </row>
    <row r="107" spans="1:48" ht="12.75">
      <c r="A107" s="11"/>
      <c r="B107" s="11"/>
      <c r="C107" s="22"/>
      <c r="E107" s="17"/>
      <c r="G107" s="11"/>
      <c r="H107" s="11"/>
      <c r="I107" s="20"/>
      <c r="J107" s="11"/>
      <c r="M107" s="1"/>
      <c r="N107" s="1"/>
      <c r="O107" s="1"/>
      <c r="W107" s="11"/>
      <c r="AN107">
        <f t="shared" si="27"/>
        <v>0</v>
      </c>
      <c r="AO107" s="11"/>
      <c r="AP107" s="28"/>
      <c r="AQ107" s="34"/>
      <c r="AR107" s="26">
        <f t="shared" si="25"/>
      </c>
      <c r="AS107" s="29">
        <f t="shared" si="26"/>
      </c>
      <c r="AT107" s="2"/>
      <c r="AU107" s="2"/>
      <c r="AV107" s="2"/>
    </row>
    <row r="108" spans="1:48" ht="12.75">
      <c r="A108" s="11"/>
      <c r="B108" s="11"/>
      <c r="C108" s="22"/>
      <c r="E108" s="17"/>
      <c r="G108" s="11"/>
      <c r="H108" s="11"/>
      <c r="I108" s="20"/>
      <c r="J108" s="11"/>
      <c r="M108" s="1"/>
      <c r="W108" s="11"/>
      <c r="AN108">
        <f t="shared" si="27"/>
        <v>0</v>
      </c>
      <c r="AO108" s="11"/>
      <c r="AP108" s="28"/>
      <c r="AQ108" s="34"/>
      <c r="AR108" s="26">
        <f t="shared" si="25"/>
      </c>
      <c r="AS108" s="29">
        <f t="shared" si="26"/>
      </c>
      <c r="AT108" s="2"/>
      <c r="AU108" s="2"/>
      <c r="AV108" s="2"/>
    </row>
    <row r="109" spans="1:48" ht="12.75">
      <c r="A109" s="11"/>
      <c r="B109" s="11"/>
      <c r="C109" s="22"/>
      <c r="E109" s="17"/>
      <c r="G109" s="11"/>
      <c r="H109" s="11"/>
      <c r="I109" s="20"/>
      <c r="J109" s="11"/>
      <c r="M109" s="1"/>
      <c r="N109" s="1"/>
      <c r="O109" s="1"/>
      <c r="W109" s="11"/>
      <c r="AN109">
        <f t="shared" si="27"/>
        <v>0</v>
      </c>
      <c r="AO109" s="11"/>
      <c r="AP109" s="28"/>
      <c r="AQ109" s="34"/>
      <c r="AR109" s="26">
        <f t="shared" si="25"/>
      </c>
      <c r="AS109" s="29">
        <f t="shared" si="26"/>
      </c>
      <c r="AT109" s="2"/>
      <c r="AU109" s="2"/>
      <c r="AV109" s="2"/>
    </row>
    <row r="110" spans="1:48" ht="12.75">
      <c r="A110" s="11"/>
      <c r="B110" s="11"/>
      <c r="C110" s="22"/>
      <c r="E110" s="17"/>
      <c r="G110" s="11"/>
      <c r="H110" s="11"/>
      <c r="I110" s="20"/>
      <c r="J110" s="11"/>
      <c r="M110" s="1"/>
      <c r="N110" s="1"/>
      <c r="O110" s="1"/>
      <c r="W110" s="11"/>
      <c r="AN110">
        <f t="shared" si="27"/>
        <v>0</v>
      </c>
      <c r="AO110" s="11"/>
      <c r="AP110" s="28"/>
      <c r="AQ110" s="34"/>
      <c r="AR110" s="26">
        <f t="shared" si="25"/>
      </c>
      <c r="AS110" s="29">
        <f t="shared" si="26"/>
      </c>
      <c r="AT110" s="2"/>
      <c r="AU110" s="2"/>
      <c r="AV110" s="2"/>
    </row>
    <row r="111" spans="1:48" ht="12.75">
      <c r="A111" s="11"/>
      <c r="B111" s="11"/>
      <c r="C111" s="22"/>
      <c r="E111" s="17"/>
      <c r="G111" s="11"/>
      <c r="H111" s="11"/>
      <c r="I111" s="20"/>
      <c r="J111" s="11"/>
      <c r="M111" s="1"/>
      <c r="N111" s="1"/>
      <c r="O111" s="1"/>
      <c r="W111" s="11"/>
      <c r="AN111">
        <f t="shared" si="27"/>
        <v>0</v>
      </c>
      <c r="AO111" s="11"/>
      <c r="AP111" s="28"/>
      <c r="AQ111" s="34"/>
      <c r="AR111" s="26">
        <f t="shared" si="25"/>
      </c>
      <c r="AS111" s="29">
        <f t="shared" si="26"/>
      </c>
      <c r="AT111" s="2"/>
      <c r="AU111" s="2"/>
      <c r="AV111" s="2"/>
    </row>
    <row r="112" spans="1:48" ht="12.75">
      <c r="A112" s="11"/>
      <c r="B112" s="11"/>
      <c r="C112" s="22"/>
      <c r="E112" s="17"/>
      <c r="G112" s="11"/>
      <c r="H112" s="11"/>
      <c r="I112" s="20"/>
      <c r="J112" s="11"/>
      <c r="M112" s="1"/>
      <c r="N112" s="1"/>
      <c r="O112" s="1"/>
      <c r="W112" s="11"/>
      <c r="AN112">
        <f t="shared" si="27"/>
        <v>0</v>
      </c>
      <c r="AO112" s="11"/>
      <c r="AP112" s="28"/>
      <c r="AQ112" s="34"/>
      <c r="AR112" s="26">
        <f t="shared" si="25"/>
      </c>
      <c r="AS112" s="29">
        <f t="shared" si="26"/>
      </c>
      <c r="AT112" s="2"/>
      <c r="AU112" s="2"/>
      <c r="AV112" s="2"/>
    </row>
    <row r="113" spans="1:48" ht="12.75">
      <c r="A113" s="11"/>
      <c r="B113" s="11"/>
      <c r="C113" s="22"/>
      <c r="E113" s="17"/>
      <c r="G113" s="11"/>
      <c r="H113" s="11"/>
      <c r="I113" s="20"/>
      <c r="J113" s="11"/>
      <c r="M113" s="1"/>
      <c r="W113" s="11"/>
      <c r="AN113">
        <f t="shared" si="27"/>
        <v>0</v>
      </c>
      <c r="AO113" s="11"/>
      <c r="AP113" s="28"/>
      <c r="AQ113" s="34"/>
      <c r="AR113" s="26">
        <f t="shared" si="25"/>
      </c>
      <c r="AS113" s="29">
        <f t="shared" si="26"/>
      </c>
      <c r="AT113" s="2"/>
      <c r="AU113" s="2"/>
      <c r="AV113" s="2"/>
    </row>
    <row r="114" spans="1:48" ht="12.75">
      <c r="A114" s="11"/>
      <c r="B114" s="11"/>
      <c r="C114" s="22"/>
      <c r="E114" s="17"/>
      <c r="G114" s="11"/>
      <c r="H114" s="11"/>
      <c r="I114" s="20"/>
      <c r="J114" s="11"/>
      <c r="M114" s="1"/>
      <c r="N114" s="1"/>
      <c r="O114" s="1"/>
      <c r="W114" s="11"/>
      <c r="AN114">
        <f t="shared" si="27"/>
        <v>0</v>
      </c>
      <c r="AO114" s="11"/>
      <c r="AP114" s="28"/>
      <c r="AQ114" s="34"/>
      <c r="AR114" s="26">
        <f t="shared" si="25"/>
      </c>
      <c r="AS114" s="29">
        <f t="shared" si="26"/>
      </c>
      <c r="AT114" s="2"/>
      <c r="AU114" s="2"/>
      <c r="AV114" s="2"/>
    </row>
    <row r="115" spans="1:48" ht="12.75">
      <c r="A115" s="11"/>
      <c r="B115" s="11"/>
      <c r="C115" s="22"/>
      <c r="E115" s="17"/>
      <c r="G115" s="11"/>
      <c r="H115" s="11"/>
      <c r="I115" s="20"/>
      <c r="J115" s="11"/>
      <c r="M115" s="1"/>
      <c r="N115" s="1"/>
      <c r="O115" s="1"/>
      <c r="W115" s="11"/>
      <c r="AN115">
        <f t="shared" si="27"/>
        <v>0</v>
      </c>
      <c r="AO115" s="11"/>
      <c r="AP115" s="28"/>
      <c r="AQ115" s="34"/>
      <c r="AR115" s="26">
        <f t="shared" si="25"/>
      </c>
      <c r="AS115" s="29">
        <f t="shared" si="26"/>
      </c>
      <c r="AT115" s="2"/>
      <c r="AU115" s="2"/>
      <c r="AV115" s="2"/>
    </row>
    <row r="116" spans="1:48" ht="12.75">
      <c r="A116" s="11"/>
      <c r="B116" s="11"/>
      <c r="C116" s="22"/>
      <c r="E116" s="17"/>
      <c r="G116" s="11"/>
      <c r="H116" s="11"/>
      <c r="I116" s="20"/>
      <c r="J116" s="11"/>
      <c r="M116" s="1"/>
      <c r="N116" s="1"/>
      <c r="O116" s="1"/>
      <c r="W116" s="11"/>
      <c r="AN116">
        <f t="shared" si="27"/>
        <v>0</v>
      </c>
      <c r="AO116" s="11"/>
      <c r="AP116" s="28"/>
      <c r="AQ116" s="34"/>
      <c r="AR116" s="26">
        <f t="shared" si="25"/>
      </c>
      <c r="AS116" s="29">
        <f t="shared" si="26"/>
      </c>
      <c r="AT116" s="2"/>
      <c r="AU116" s="2"/>
      <c r="AV116" s="2"/>
    </row>
    <row r="117" spans="1:48" ht="13.5" thickBot="1">
      <c r="A117" s="13"/>
      <c r="B117" s="13"/>
      <c r="C117" s="23"/>
      <c r="D117" s="8"/>
      <c r="E117" s="18"/>
      <c r="F117" s="8"/>
      <c r="G117" s="13"/>
      <c r="H117" s="13"/>
      <c r="I117" s="21"/>
      <c r="J117" s="13"/>
      <c r="K117" s="8"/>
      <c r="L117" s="8"/>
      <c r="M117" s="14"/>
      <c r="N117" s="14"/>
      <c r="O117" s="14"/>
      <c r="P117" s="8"/>
      <c r="Q117" s="8"/>
      <c r="R117" s="8"/>
      <c r="T117" s="8"/>
      <c r="U117" s="8"/>
      <c r="V117" s="8"/>
      <c r="W117" s="13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>
        <f t="shared" si="27"/>
        <v>0</v>
      </c>
      <c r="AO117" s="13"/>
      <c r="AP117" s="28"/>
      <c r="AQ117" s="35"/>
      <c r="AR117" s="26">
        <f t="shared" si="25"/>
      </c>
      <c r="AS117" s="29">
        <f t="shared" si="26"/>
      </c>
      <c r="AT117" s="2"/>
      <c r="AU117" s="2"/>
      <c r="AV117" s="2"/>
    </row>
  </sheetData>
  <sheetProtection sheet="1"/>
  <mergeCells count="34"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16:H16"/>
    <mergeCell ref="E10:G10"/>
    <mergeCell ref="E6:G6"/>
    <mergeCell ref="E7:G7"/>
    <mergeCell ref="E8:G8"/>
    <mergeCell ref="E9:G9"/>
    <mergeCell ref="E2:G2"/>
    <mergeCell ref="E3:G3"/>
    <mergeCell ref="E4:G4"/>
    <mergeCell ref="E5:G5"/>
  </mergeCells>
  <conditionalFormatting sqref="AN29:AN117">
    <cfRule type="cellIs" priority="1" dxfId="0" operator="equal" stopIfTrue="1">
      <formula>0</formula>
    </cfRule>
  </conditionalFormatting>
  <dataValidations count="8">
    <dataValidation type="list" allowBlank="1" showDropDown="1" showInputMessage="1" showErrorMessage="1" sqref="A53:A117 B29:B117">
      <formula1>"Y,y,N,n"</formula1>
    </dataValidation>
    <dataValidation type="list" allowBlank="1" showInputMessage="1" showErrorMessage="1" sqref="J51 J53:J117 J31 J33 J35 J37 J39 J41 J43 J45 J47 J49">
      <formula1>"M,F,m,f"</formula1>
    </dataValidation>
    <dataValidation type="list" allowBlank="1" showDropDown="1" showInputMessage="1" showErrorMessage="1" sqref="C29:C117">
      <formula1>"1,2"</formula1>
    </dataValidation>
    <dataValidation type="list" allowBlank="1" showInputMessage="1" showErrorMessage="1" sqref="E2">
      <formula1>School</formula1>
    </dataValidation>
    <dataValidation type="whole" allowBlank="1" showInputMessage="1" showErrorMessage="1" sqref="I29 I53:I117 I31 I33 I35 I37 I39 I41 I43 I45 I47 I49 I51">
      <formula1>1909</formula1>
      <formula2>2009</formula2>
    </dataValidation>
    <dataValidation type="list" allowBlank="1" showInputMessage="1" showErrorMessage="1" errorTitle="Invalid Grade" error="Select a grade from the list" sqref="W29:W117">
      <formula1>Grade</formula1>
    </dataValidation>
    <dataValidation type="list" allowBlank="1" showDropDown="1" showInputMessage="1" showErrorMessage="1" sqref="A29:A52">
      <formula1>"Sprint, Long"</formula1>
    </dataValidation>
    <dataValidation type="list" allowBlank="1" showInputMessage="1" showErrorMessage="1" sqref="J29">
      <formula1>"M,F,m,f"</formula1>
    </dataValidation>
  </dataValidations>
  <hyperlinks>
    <hyperlink ref="A13" r:id="rId1" display="mary.j.mackintosh@gmail.com"/>
  </hyperlinks>
  <printOptions/>
  <pageMargins left="0.75" right="0.75" top="0.51" bottom="0.6" header="0.35" footer="0.34"/>
  <pageSetup horizontalDpi="600" verticalDpi="600" orientation="landscape" paperSize="9" r:id="rId4"/>
  <headerFooter alignWithMargins="0">
    <oddFooter>&amp;CPage &amp;P of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2"/>
  <sheetViews>
    <sheetView zoomScalePageLayoutView="0" workbookViewId="0" topLeftCell="B1">
      <selection activeCell="F8" sqref="F8"/>
    </sheetView>
  </sheetViews>
  <sheetFormatPr defaultColWidth="9.140625" defaultRowHeight="12.75"/>
  <cols>
    <col min="1" max="1" width="30.7109375" style="0" bestFit="1" customWidth="1"/>
    <col min="2" max="2" width="39.421875" style="0" bestFit="1" customWidth="1"/>
    <col min="6" max="6" width="28.8515625" style="0" bestFit="1" customWidth="1"/>
  </cols>
  <sheetData>
    <row r="1" spans="1:6" ht="12.75">
      <c r="A1" t="s">
        <v>66</v>
      </c>
      <c r="B1" t="s">
        <v>2</v>
      </c>
      <c r="C1" t="s">
        <v>3</v>
      </c>
      <c r="F1" t="s">
        <v>4</v>
      </c>
    </row>
    <row r="2" spans="1:12" ht="12.75">
      <c r="A2" s="11"/>
      <c r="B2" s="11"/>
      <c r="C2" s="11"/>
      <c r="F2" t="s">
        <v>36</v>
      </c>
      <c r="G2" t="s">
        <v>35</v>
      </c>
      <c r="H2" t="s">
        <v>64</v>
      </c>
      <c r="I2" t="s">
        <v>11</v>
      </c>
      <c r="J2" t="s">
        <v>139</v>
      </c>
      <c r="K2" t="s">
        <v>140</v>
      </c>
      <c r="L2" t="s">
        <v>22</v>
      </c>
    </row>
    <row r="3" spans="1:7" ht="12.75">
      <c r="A3" t="s">
        <v>125</v>
      </c>
      <c r="B3" t="s">
        <v>123</v>
      </c>
      <c r="C3">
        <v>10</v>
      </c>
      <c r="F3" s="48"/>
      <c r="G3" s="6"/>
    </row>
    <row r="4" spans="1:12" ht="12.75">
      <c r="A4" t="s">
        <v>67</v>
      </c>
      <c r="B4" t="s">
        <v>129</v>
      </c>
      <c r="C4">
        <v>1</v>
      </c>
      <c r="F4" t="s">
        <v>99</v>
      </c>
      <c r="G4" t="s">
        <v>99</v>
      </c>
      <c r="H4">
        <v>36</v>
      </c>
      <c r="I4">
        <v>10</v>
      </c>
      <c r="J4" t="s">
        <v>12</v>
      </c>
      <c r="K4" t="s">
        <v>141</v>
      </c>
      <c r="L4">
        <v>2000</v>
      </c>
    </row>
    <row r="5" spans="1:12" ht="12.75">
      <c r="A5" t="s">
        <v>175</v>
      </c>
      <c r="B5" t="s">
        <v>176</v>
      </c>
      <c r="C5">
        <v>12</v>
      </c>
      <c r="F5" s="6" t="s">
        <v>87</v>
      </c>
      <c r="G5" s="6" t="s">
        <v>87</v>
      </c>
      <c r="H5">
        <v>30</v>
      </c>
      <c r="I5">
        <v>9</v>
      </c>
      <c r="J5" t="s">
        <v>13</v>
      </c>
      <c r="K5" t="s">
        <v>141</v>
      </c>
      <c r="L5">
        <v>1998</v>
      </c>
    </row>
    <row r="6" spans="1:12" ht="12.75">
      <c r="A6" t="s">
        <v>68</v>
      </c>
      <c r="B6" t="s">
        <v>120</v>
      </c>
      <c r="C6">
        <v>2</v>
      </c>
      <c r="F6" t="s">
        <v>98</v>
      </c>
      <c r="G6" t="s">
        <v>98</v>
      </c>
      <c r="H6">
        <v>37</v>
      </c>
      <c r="I6">
        <v>10</v>
      </c>
      <c r="J6" t="s">
        <v>12</v>
      </c>
      <c r="K6" t="s">
        <v>141</v>
      </c>
      <c r="L6">
        <v>1998</v>
      </c>
    </row>
    <row r="7" spans="1:12" ht="12.75">
      <c r="A7" t="s">
        <v>69</v>
      </c>
      <c r="B7" t="s">
        <v>130</v>
      </c>
      <c r="C7">
        <v>3</v>
      </c>
      <c r="F7" s="6" t="s">
        <v>86</v>
      </c>
      <c r="G7" s="6" t="s">
        <v>86</v>
      </c>
      <c r="H7">
        <v>22</v>
      </c>
      <c r="I7">
        <v>7</v>
      </c>
      <c r="J7" t="s">
        <v>14</v>
      </c>
      <c r="K7" t="s">
        <v>141</v>
      </c>
      <c r="L7">
        <v>1996</v>
      </c>
    </row>
    <row r="8" spans="1:12" ht="12.75">
      <c r="A8" t="s">
        <v>137</v>
      </c>
      <c r="B8" t="s">
        <v>136</v>
      </c>
      <c r="C8">
        <v>4</v>
      </c>
      <c r="F8" t="s">
        <v>97</v>
      </c>
      <c r="G8" t="s">
        <v>97</v>
      </c>
      <c r="H8">
        <v>31</v>
      </c>
      <c r="I8">
        <v>9</v>
      </c>
      <c r="J8" t="s">
        <v>13</v>
      </c>
      <c r="K8" t="s">
        <v>141</v>
      </c>
      <c r="L8">
        <v>1996</v>
      </c>
    </row>
    <row r="9" spans="1:12" ht="12.75">
      <c r="A9" t="s">
        <v>70</v>
      </c>
      <c r="B9" t="s">
        <v>121</v>
      </c>
      <c r="C9">
        <v>5</v>
      </c>
      <c r="F9" s="6" t="s">
        <v>85</v>
      </c>
      <c r="G9" s="6" t="s">
        <v>85</v>
      </c>
      <c r="H9">
        <v>7</v>
      </c>
      <c r="I9">
        <v>4</v>
      </c>
      <c r="J9" t="s">
        <v>15</v>
      </c>
      <c r="K9" t="s">
        <v>141</v>
      </c>
      <c r="L9">
        <v>1994</v>
      </c>
    </row>
    <row r="10" spans="1:12" ht="12.75">
      <c r="A10" t="s">
        <v>71</v>
      </c>
      <c r="B10" t="s">
        <v>132</v>
      </c>
      <c r="C10">
        <v>6</v>
      </c>
      <c r="F10" s="6" t="s">
        <v>84</v>
      </c>
      <c r="G10" s="6" t="s">
        <v>84</v>
      </c>
      <c r="H10">
        <v>5</v>
      </c>
      <c r="I10">
        <v>3</v>
      </c>
      <c r="J10" t="s">
        <v>15</v>
      </c>
      <c r="K10" t="s">
        <v>141</v>
      </c>
      <c r="L10">
        <v>1992</v>
      </c>
    </row>
    <row r="11" spans="1:12" ht="12.75">
      <c r="A11" t="s">
        <v>72</v>
      </c>
      <c r="B11" t="s">
        <v>133</v>
      </c>
      <c r="C11">
        <v>7</v>
      </c>
      <c r="F11" s="6" t="s">
        <v>96</v>
      </c>
      <c r="G11" s="6" t="s">
        <v>96</v>
      </c>
      <c r="H11">
        <v>23</v>
      </c>
      <c r="I11">
        <v>7</v>
      </c>
      <c r="J11" t="s">
        <v>14</v>
      </c>
      <c r="K11" t="s">
        <v>141</v>
      </c>
      <c r="L11">
        <v>1992</v>
      </c>
    </row>
    <row r="12" spans="1:12" ht="12.75">
      <c r="A12" t="s">
        <v>73</v>
      </c>
      <c r="B12" t="s">
        <v>122</v>
      </c>
      <c r="C12">
        <v>8</v>
      </c>
      <c r="F12" s="6" t="s">
        <v>83</v>
      </c>
      <c r="G12" s="6" t="s">
        <v>83</v>
      </c>
      <c r="H12">
        <v>2</v>
      </c>
      <c r="I12">
        <v>2</v>
      </c>
      <c r="J12" t="s">
        <v>15</v>
      </c>
      <c r="K12" t="s">
        <v>141</v>
      </c>
      <c r="L12">
        <v>1990</v>
      </c>
    </row>
    <row r="13" spans="1:10" ht="12.75">
      <c r="A13" t="s">
        <v>74</v>
      </c>
      <c r="B13" t="s">
        <v>131</v>
      </c>
      <c r="C13">
        <v>9</v>
      </c>
      <c r="F13" s="7" t="s">
        <v>82</v>
      </c>
      <c r="G13" s="7" t="s">
        <v>82</v>
      </c>
      <c r="H13">
        <v>3</v>
      </c>
      <c r="I13">
        <v>2</v>
      </c>
      <c r="J13" t="s">
        <v>15</v>
      </c>
    </row>
    <row r="14" spans="1:10" ht="12.75">
      <c r="A14" t="s">
        <v>125</v>
      </c>
      <c r="B14" t="s">
        <v>123</v>
      </c>
      <c r="C14">
        <v>10</v>
      </c>
      <c r="F14" s="6" t="s">
        <v>92</v>
      </c>
      <c r="G14" s="6" t="s">
        <v>92</v>
      </c>
      <c r="H14">
        <v>8</v>
      </c>
      <c r="I14">
        <v>4</v>
      </c>
      <c r="J14" t="s">
        <v>15</v>
      </c>
    </row>
    <row r="15" spans="1:10" ht="12.75">
      <c r="A15" t="s">
        <v>76</v>
      </c>
      <c r="B15" t="s">
        <v>75</v>
      </c>
      <c r="C15">
        <v>11</v>
      </c>
      <c r="F15" s="6" t="s">
        <v>95</v>
      </c>
      <c r="G15" s="6" t="s">
        <v>95</v>
      </c>
      <c r="H15">
        <v>24</v>
      </c>
      <c r="I15">
        <v>7</v>
      </c>
      <c r="J15" t="s">
        <v>14</v>
      </c>
    </row>
    <row r="16" spans="1:10" ht="12.75">
      <c r="A16" t="s">
        <v>77</v>
      </c>
      <c r="B16" t="s">
        <v>134</v>
      </c>
      <c r="C16">
        <v>13</v>
      </c>
      <c r="F16" t="s">
        <v>100</v>
      </c>
      <c r="G16" t="s">
        <v>100</v>
      </c>
      <c r="H16">
        <v>32</v>
      </c>
      <c r="I16">
        <v>9</v>
      </c>
      <c r="J16" t="s">
        <v>13</v>
      </c>
    </row>
    <row r="17" spans="1:10" ht="12.75">
      <c r="A17" t="s">
        <v>78</v>
      </c>
      <c r="B17" t="s">
        <v>135</v>
      </c>
      <c r="C17">
        <v>14</v>
      </c>
      <c r="F17" s="6" t="s">
        <v>81</v>
      </c>
      <c r="G17" s="6" t="s">
        <v>81</v>
      </c>
      <c r="H17">
        <v>1</v>
      </c>
      <c r="I17">
        <v>1</v>
      </c>
      <c r="J17" t="s">
        <v>15</v>
      </c>
    </row>
    <row r="18" spans="1:12" ht="12.75">
      <c r="A18" s="46" t="s">
        <v>152</v>
      </c>
      <c r="B18" s="46" t="s">
        <v>172</v>
      </c>
      <c r="C18">
        <v>15</v>
      </c>
      <c r="F18" s="6" t="s">
        <v>88</v>
      </c>
      <c r="G18" s="6" t="s">
        <v>88</v>
      </c>
      <c r="H18">
        <v>6</v>
      </c>
      <c r="I18">
        <v>3</v>
      </c>
      <c r="J18" t="s">
        <v>15</v>
      </c>
      <c r="K18" t="s">
        <v>144</v>
      </c>
      <c r="L18">
        <v>1972</v>
      </c>
    </row>
    <row r="19" spans="1:12" ht="12.75">
      <c r="A19" t="s">
        <v>79</v>
      </c>
      <c r="B19" t="s">
        <v>124</v>
      </c>
      <c r="C19">
        <v>16</v>
      </c>
      <c r="F19" s="7" t="s">
        <v>93</v>
      </c>
      <c r="G19" s="7" t="s">
        <v>93</v>
      </c>
      <c r="H19">
        <v>14</v>
      </c>
      <c r="I19">
        <v>5</v>
      </c>
      <c r="J19" t="s">
        <v>15</v>
      </c>
      <c r="K19" t="s">
        <v>144</v>
      </c>
      <c r="L19">
        <v>1972</v>
      </c>
    </row>
    <row r="20" spans="1:12" ht="12.75">
      <c r="A20" t="s">
        <v>80</v>
      </c>
      <c r="B20" t="s">
        <v>138</v>
      </c>
      <c r="C20">
        <v>17</v>
      </c>
      <c r="F20" t="s">
        <v>94</v>
      </c>
      <c r="G20" t="s">
        <v>94</v>
      </c>
      <c r="H20">
        <v>25</v>
      </c>
      <c r="I20">
        <v>8</v>
      </c>
      <c r="J20" t="s">
        <v>14</v>
      </c>
      <c r="K20" t="s">
        <v>144</v>
      </c>
      <c r="L20">
        <v>1972</v>
      </c>
    </row>
    <row r="21" spans="6:12" ht="12.75">
      <c r="F21" s="6" t="s">
        <v>89</v>
      </c>
      <c r="G21" s="6" t="s">
        <v>89</v>
      </c>
      <c r="H21">
        <v>9</v>
      </c>
      <c r="I21">
        <v>4</v>
      </c>
      <c r="J21" t="s">
        <v>15</v>
      </c>
      <c r="K21" t="s">
        <v>144</v>
      </c>
      <c r="L21">
        <v>1962</v>
      </c>
    </row>
    <row r="22" spans="5:12" ht="12.75">
      <c r="E22" s="6"/>
      <c r="F22" s="6" t="s">
        <v>90</v>
      </c>
      <c r="G22" s="6" t="s">
        <v>90</v>
      </c>
      <c r="H22">
        <v>15</v>
      </c>
      <c r="I22">
        <v>5</v>
      </c>
      <c r="J22" t="s">
        <v>15</v>
      </c>
      <c r="K22" t="s">
        <v>144</v>
      </c>
      <c r="L22">
        <v>1952</v>
      </c>
    </row>
    <row r="23" spans="5:12" ht="12.75">
      <c r="E23" s="6"/>
      <c r="F23" s="6" t="s">
        <v>91</v>
      </c>
      <c r="G23" s="6" t="s">
        <v>91</v>
      </c>
      <c r="H23">
        <v>19</v>
      </c>
      <c r="I23">
        <v>6</v>
      </c>
      <c r="J23" t="s">
        <v>15</v>
      </c>
      <c r="K23" t="s">
        <v>144</v>
      </c>
      <c r="L23">
        <v>1942</v>
      </c>
    </row>
    <row r="24" spans="5:12" ht="12.75">
      <c r="E24" s="6"/>
      <c r="F24" t="s">
        <v>118</v>
      </c>
      <c r="G24" t="s">
        <v>118</v>
      </c>
      <c r="H24">
        <v>38</v>
      </c>
      <c r="I24">
        <v>10</v>
      </c>
      <c r="J24" t="s">
        <v>12</v>
      </c>
      <c r="K24" t="s">
        <v>141</v>
      </c>
      <c r="L24">
        <v>2000</v>
      </c>
    </row>
    <row r="25" spans="6:12" ht="12.75">
      <c r="F25" t="s">
        <v>107</v>
      </c>
      <c r="G25" t="s">
        <v>107</v>
      </c>
      <c r="H25">
        <v>33</v>
      </c>
      <c r="I25">
        <v>9</v>
      </c>
      <c r="J25" t="s">
        <v>13</v>
      </c>
      <c r="K25" t="s">
        <v>141</v>
      </c>
      <c r="L25">
        <v>1998</v>
      </c>
    </row>
    <row r="26" spans="6:12" ht="12.75">
      <c r="F26" t="s">
        <v>117</v>
      </c>
      <c r="G26" t="s">
        <v>117</v>
      </c>
      <c r="H26">
        <v>39</v>
      </c>
      <c r="I26">
        <v>10</v>
      </c>
      <c r="J26" t="s">
        <v>12</v>
      </c>
      <c r="K26" t="s">
        <v>141</v>
      </c>
      <c r="L26">
        <v>1998</v>
      </c>
    </row>
    <row r="27" spans="6:12" ht="12.75">
      <c r="F27" t="s">
        <v>106</v>
      </c>
      <c r="G27" t="s">
        <v>106</v>
      </c>
      <c r="H27">
        <v>26</v>
      </c>
      <c r="I27">
        <v>8</v>
      </c>
      <c r="J27" t="s">
        <v>14</v>
      </c>
      <c r="K27" t="s">
        <v>141</v>
      </c>
      <c r="L27">
        <v>1996</v>
      </c>
    </row>
    <row r="28" spans="6:12" ht="12.75">
      <c r="F28" t="s">
        <v>116</v>
      </c>
      <c r="G28" t="s">
        <v>116</v>
      </c>
      <c r="H28">
        <v>34</v>
      </c>
      <c r="I28">
        <v>9</v>
      </c>
      <c r="J28" t="s">
        <v>13</v>
      </c>
      <c r="K28" t="s">
        <v>141</v>
      </c>
      <c r="L28">
        <v>1996</v>
      </c>
    </row>
    <row r="29" spans="6:12" ht="12.75">
      <c r="F29" t="s">
        <v>105</v>
      </c>
      <c r="G29" t="s">
        <v>105</v>
      </c>
      <c r="H29">
        <v>16</v>
      </c>
      <c r="I29">
        <v>5</v>
      </c>
      <c r="J29" t="s">
        <v>15</v>
      </c>
      <c r="K29" t="s">
        <v>141</v>
      </c>
      <c r="L29">
        <v>1994</v>
      </c>
    </row>
    <row r="30" spans="6:12" ht="12.75">
      <c r="F30" t="s">
        <v>104</v>
      </c>
      <c r="G30" t="s">
        <v>104</v>
      </c>
      <c r="H30">
        <v>10</v>
      </c>
      <c r="I30">
        <v>4</v>
      </c>
      <c r="J30" t="s">
        <v>15</v>
      </c>
      <c r="K30" t="s">
        <v>141</v>
      </c>
      <c r="L30">
        <v>1992</v>
      </c>
    </row>
    <row r="31" spans="6:12" ht="12.75">
      <c r="F31" t="s">
        <v>115</v>
      </c>
      <c r="G31" t="s">
        <v>115</v>
      </c>
      <c r="H31">
        <v>27</v>
      </c>
      <c r="I31">
        <v>8</v>
      </c>
      <c r="J31" t="s">
        <v>14</v>
      </c>
      <c r="K31" t="s">
        <v>141</v>
      </c>
      <c r="L31">
        <v>1992</v>
      </c>
    </row>
    <row r="32" spans="6:12" ht="12.75">
      <c r="F32" t="s">
        <v>103</v>
      </c>
      <c r="G32" t="s">
        <v>103</v>
      </c>
      <c r="H32">
        <v>11</v>
      </c>
      <c r="I32">
        <v>4</v>
      </c>
      <c r="J32" t="s">
        <v>15</v>
      </c>
      <c r="K32" t="s">
        <v>141</v>
      </c>
      <c r="L32">
        <v>1990</v>
      </c>
    </row>
    <row r="33" spans="6:10" ht="12.75">
      <c r="F33" t="s">
        <v>102</v>
      </c>
      <c r="G33" t="s">
        <v>102</v>
      </c>
      <c r="H33">
        <v>12</v>
      </c>
      <c r="I33">
        <v>4</v>
      </c>
      <c r="J33" t="s">
        <v>15</v>
      </c>
    </row>
    <row r="34" spans="6:10" ht="12.75">
      <c r="F34" t="s">
        <v>111</v>
      </c>
      <c r="G34" t="s">
        <v>111</v>
      </c>
      <c r="H34">
        <v>17</v>
      </c>
      <c r="I34">
        <v>5</v>
      </c>
      <c r="J34" t="s">
        <v>15</v>
      </c>
    </row>
    <row r="35" spans="6:10" ht="12.75">
      <c r="F35" t="s">
        <v>114</v>
      </c>
      <c r="G35" t="s">
        <v>114</v>
      </c>
      <c r="H35">
        <v>28</v>
      </c>
      <c r="I35">
        <v>8</v>
      </c>
      <c r="J35" t="s">
        <v>14</v>
      </c>
    </row>
    <row r="36" spans="6:10" ht="12.75">
      <c r="F36" t="s">
        <v>119</v>
      </c>
      <c r="G36" t="s">
        <v>119</v>
      </c>
      <c r="H36">
        <v>35</v>
      </c>
      <c r="I36">
        <v>9</v>
      </c>
      <c r="J36" t="s">
        <v>13</v>
      </c>
    </row>
    <row r="37" spans="6:10" ht="12.75">
      <c r="F37" t="s">
        <v>101</v>
      </c>
      <c r="G37" t="s">
        <v>101</v>
      </c>
      <c r="H37">
        <v>4</v>
      </c>
      <c r="I37">
        <v>2</v>
      </c>
      <c r="J37" t="s">
        <v>15</v>
      </c>
    </row>
    <row r="38" spans="6:12" ht="12.75">
      <c r="F38" t="s">
        <v>108</v>
      </c>
      <c r="G38" t="s">
        <v>108</v>
      </c>
      <c r="H38">
        <v>13</v>
      </c>
      <c r="I38">
        <v>4</v>
      </c>
      <c r="J38" t="s">
        <v>15</v>
      </c>
      <c r="K38" t="s">
        <v>144</v>
      </c>
      <c r="L38">
        <v>1972</v>
      </c>
    </row>
    <row r="39" spans="6:12" ht="12.75">
      <c r="F39" t="s">
        <v>112</v>
      </c>
      <c r="G39" t="s">
        <v>112</v>
      </c>
      <c r="H39">
        <v>20</v>
      </c>
      <c r="I39">
        <v>6</v>
      </c>
      <c r="J39" t="s">
        <v>15</v>
      </c>
      <c r="K39" t="s">
        <v>144</v>
      </c>
      <c r="L39">
        <v>1972</v>
      </c>
    </row>
    <row r="40" spans="6:12" ht="12.75">
      <c r="F40" t="s">
        <v>113</v>
      </c>
      <c r="G40" t="s">
        <v>113</v>
      </c>
      <c r="H40">
        <v>29</v>
      </c>
      <c r="I40">
        <v>8</v>
      </c>
      <c r="J40" t="s">
        <v>14</v>
      </c>
      <c r="K40" t="s">
        <v>144</v>
      </c>
      <c r="L40">
        <v>1972</v>
      </c>
    </row>
    <row r="41" spans="6:12" ht="12.75">
      <c r="F41" t="s">
        <v>109</v>
      </c>
      <c r="G41" t="s">
        <v>109</v>
      </c>
      <c r="H41">
        <v>18</v>
      </c>
      <c r="I41">
        <v>5</v>
      </c>
      <c r="J41" t="s">
        <v>15</v>
      </c>
      <c r="K41" t="s">
        <v>144</v>
      </c>
      <c r="L41">
        <v>1962</v>
      </c>
    </row>
    <row r="42" spans="6:12" ht="12.75">
      <c r="F42" t="s">
        <v>110</v>
      </c>
      <c r="G42" t="s">
        <v>110</v>
      </c>
      <c r="H42">
        <v>21</v>
      </c>
      <c r="I42">
        <v>6</v>
      </c>
      <c r="J42" t="s">
        <v>15</v>
      </c>
      <c r="K42" t="s">
        <v>144</v>
      </c>
      <c r="L42">
        <v>1952</v>
      </c>
    </row>
    <row r="43" spans="6:12" ht="12.75">
      <c r="F43" t="s">
        <v>182</v>
      </c>
      <c r="G43" t="s">
        <v>182</v>
      </c>
      <c r="H43">
        <v>40</v>
      </c>
      <c r="I43">
        <v>6</v>
      </c>
      <c r="J43" t="s">
        <v>15</v>
      </c>
      <c r="K43" t="s">
        <v>144</v>
      </c>
      <c r="L43">
        <v>1942</v>
      </c>
    </row>
    <row r="46" spans="6:7" ht="12.75">
      <c r="F46" s="7"/>
      <c r="G46" s="6"/>
    </row>
    <row r="47" spans="6:12" ht="12.75">
      <c r="F47" t="s">
        <v>99</v>
      </c>
      <c r="G47" t="s">
        <v>99</v>
      </c>
      <c r="H47">
        <v>36</v>
      </c>
      <c r="I47">
        <v>10</v>
      </c>
      <c r="J47" t="s">
        <v>12</v>
      </c>
      <c r="K47" t="s">
        <v>141</v>
      </c>
      <c r="L47">
        <v>2000</v>
      </c>
    </row>
    <row r="48" spans="6:12" ht="12.75">
      <c r="F48" s="6" t="s">
        <v>153</v>
      </c>
      <c r="G48" s="6" t="s">
        <v>153</v>
      </c>
      <c r="H48">
        <v>30</v>
      </c>
      <c r="I48">
        <v>9</v>
      </c>
      <c r="J48" t="s">
        <v>13</v>
      </c>
      <c r="K48" t="s">
        <v>141</v>
      </c>
      <c r="L48">
        <v>1998</v>
      </c>
    </row>
    <row r="49" spans="6:12" ht="12.75">
      <c r="F49" s="6" t="s">
        <v>154</v>
      </c>
      <c r="G49" s="6" t="s">
        <v>154</v>
      </c>
      <c r="H49">
        <v>22</v>
      </c>
      <c r="I49">
        <v>7</v>
      </c>
      <c r="J49" t="s">
        <v>14</v>
      </c>
      <c r="K49" t="s">
        <v>141</v>
      </c>
      <c r="L49">
        <v>1996</v>
      </c>
    </row>
    <row r="50" spans="6:12" ht="12.75">
      <c r="F50" s="6" t="s">
        <v>155</v>
      </c>
      <c r="G50" s="6" t="s">
        <v>155</v>
      </c>
      <c r="H50">
        <v>7</v>
      </c>
      <c r="I50">
        <v>4</v>
      </c>
      <c r="J50" t="s">
        <v>15</v>
      </c>
      <c r="K50" t="s">
        <v>141</v>
      </c>
      <c r="L50">
        <v>1994</v>
      </c>
    </row>
    <row r="51" spans="6:12" ht="12.75">
      <c r="F51" s="6" t="s">
        <v>156</v>
      </c>
      <c r="G51" s="6" t="s">
        <v>156</v>
      </c>
      <c r="H51">
        <v>5</v>
      </c>
      <c r="I51">
        <v>3</v>
      </c>
      <c r="J51" t="s">
        <v>15</v>
      </c>
      <c r="K51" t="s">
        <v>141</v>
      </c>
      <c r="L51">
        <v>1992</v>
      </c>
    </row>
    <row r="52" spans="6:12" ht="12.75">
      <c r="F52" s="6" t="s">
        <v>157</v>
      </c>
      <c r="G52" s="6" t="s">
        <v>157</v>
      </c>
      <c r="H52">
        <v>2</v>
      </c>
      <c r="I52">
        <v>2</v>
      </c>
      <c r="J52" t="s">
        <v>15</v>
      </c>
      <c r="K52" t="s">
        <v>141</v>
      </c>
      <c r="L52">
        <v>1990</v>
      </c>
    </row>
    <row r="53" spans="6:10" ht="12.75">
      <c r="F53" s="7" t="s">
        <v>158</v>
      </c>
      <c r="G53" s="7" t="s">
        <v>158</v>
      </c>
      <c r="H53">
        <v>3</v>
      </c>
      <c r="I53">
        <v>2</v>
      </c>
      <c r="J53" t="s">
        <v>15</v>
      </c>
    </row>
    <row r="54" spans="6:12" ht="12.75">
      <c r="F54" s="6" t="s">
        <v>159</v>
      </c>
      <c r="G54" s="6" t="s">
        <v>159</v>
      </c>
      <c r="H54">
        <v>6</v>
      </c>
      <c r="I54">
        <v>3</v>
      </c>
      <c r="J54" t="s">
        <v>15</v>
      </c>
      <c r="K54" t="s">
        <v>144</v>
      </c>
      <c r="L54">
        <v>1972</v>
      </c>
    </row>
    <row r="55" spans="6:12" ht="12.75">
      <c r="F55" s="6" t="s">
        <v>160</v>
      </c>
      <c r="G55" s="6" t="s">
        <v>160</v>
      </c>
      <c r="H55">
        <v>9</v>
      </c>
      <c r="I55">
        <v>4</v>
      </c>
      <c r="J55" t="s">
        <v>15</v>
      </c>
      <c r="K55" t="s">
        <v>144</v>
      </c>
      <c r="L55">
        <v>1962</v>
      </c>
    </row>
    <row r="56" spans="6:12" ht="12.75">
      <c r="F56" s="6" t="s">
        <v>161</v>
      </c>
      <c r="G56" s="6" t="s">
        <v>161</v>
      </c>
      <c r="H56">
        <v>15</v>
      </c>
      <c r="I56">
        <v>5</v>
      </c>
      <c r="J56" t="s">
        <v>15</v>
      </c>
      <c r="K56" t="s">
        <v>144</v>
      </c>
      <c r="L56">
        <v>1952</v>
      </c>
    </row>
    <row r="57" spans="6:12" ht="12.75">
      <c r="F57" s="6" t="s">
        <v>162</v>
      </c>
      <c r="G57" s="6" t="s">
        <v>162</v>
      </c>
      <c r="H57">
        <v>19</v>
      </c>
      <c r="I57">
        <v>6</v>
      </c>
      <c r="J57" t="s">
        <v>15</v>
      </c>
      <c r="K57" t="s">
        <v>144</v>
      </c>
      <c r="L57">
        <v>1942</v>
      </c>
    </row>
    <row r="58" spans="6:12" ht="12.75">
      <c r="F58" t="s">
        <v>118</v>
      </c>
      <c r="G58" t="s">
        <v>118</v>
      </c>
      <c r="H58">
        <v>38</v>
      </c>
      <c r="I58">
        <v>10</v>
      </c>
      <c r="J58" t="s">
        <v>12</v>
      </c>
      <c r="K58" t="s">
        <v>141</v>
      </c>
      <c r="L58">
        <v>2000</v>
      </c>
    </row>
    <row r="59" spans="6:12" ht="12.75">
      <c r="F59" t="s">
        <v>163</v>
      </c>
      <c r="G59" t="s">
        <v>163</v>
      </c>
      <c r="H59">
        <v>33</v>
      </c>
      <c r="I59">
        <v>9</v>
      </c>
      <c r="J59" t="s">
        <v>13</v>
      </c>
      <c r="K59" t="s">
        <v>141</v>
      </c>
      <c r="L59">
        <v>1998</v>
      </c>
    </row>
    <row r="60" spans="6:12" ht="12.75">
      <c r="F60" t="s">
        <v>164</v>
      </c>
      <c r="G60" t="s">
        <v>164</v>
      </c>
      <c r="H60">
        <v>26</v>
      </c>
      <c r="I60">
        <v>8</v>
      </c>
      <c r="J60" t="s">
        <v>14</v>
      </c>
      <c r="K60" t="s">
        <v>141</v>
      </c>
      <c r="L60">
        <v>1996</v>
      </c>
    </row>
    <row r="61" spans="6:12" ht="12.75">
      <c r="F61" t="s">
        <v>165</v>
      </c>
      <c r="G61" t="s">
        <v>165</v>
      </c>
      <c r="H61">
        <v>16</v>
      </c>
      <c r="I61">
        <v>5</v>
      </c>
      <c r="J61" t="s">
        <v>15</v>
      </c>
      <c r="K61" t="s">
        <v>141</v>
      </c>
      <c r="L61">
        <v>1994</v>
      </c>
    </row>
    <row r="62" spans="6:12" ht="12.75">
      <c r="F62" t="s">
        <v>166</v>
      </c>
      <c r="G62" t="s">
        <v>166</v>
      </c>
      <c r="H62">
        <v>10</v>
      </c>
      <c r="I62">
        <v>4</v>
      </c>
      <c r="J62" t="s">
        <v>15</v>
      </c>
      <c r="K62" t="s">
        <v>141</v>
      </c>
      <c r="L62">
        <v>1992</v>
      </c>
    </row>
    <row r="63" spans="6:12" ht="12.75">
      <c r="F63" t="s">
        <v>167</v>
      </c>
      <c r="G63" t="s">
        <v>167</v>
      </c>
      <c r="H63">
        <v>11</v>
      </c>
      <c r="I63">
        <v>4</v>
      </c>
      <c r="J63" t="s">
        <v>15</v>
      </c>
      <c r="K63" t="s">
        <v>141</v>
      </c>
      <c r="L63">
        <v>1990</v>
      </c>
    </row>
    <row r="64" spans="6:10" ht="12.75">
      <c r="F64" t="s">
        <v>168</v>
      </c>
      <c r="G64" t="s">
        <v>168</v>
      </c>
      <c r="H64">
        <v>12</v>
      </c>
      <c r="I64">
        <v>4</v>
      </c>
      <c r="J64" t="s">
        <v>15</v>
      </c>
    </row>
    <row r="65" spans="6:12" ht="12" customHeight="1">
      <c r="F65" t="s">
        <v>169</v>
      </c>
      <c r="G65" t="s">
        <v>169</v>
      </c>
      <c r="H65">
        <v>13</v>
      </c>
      <c r="I65">
        <v>4</v>
      </c>
      <c r="J65" t="s">
        <v>15</v>
      </c>
      <c r="K65" t="s">
        <v>144</v>
      </c>
      <c r="L65">
        <v>1972</v>
      </c>
    </row>
    <row r="66" spans="6:12" ht="12" customHeight="1">
      <c r="F66" t="s">
        <v>170</v>
      </c>
      <c r="G66" t="s">
        <v>170</v>
      </c>
      <c r="H66">
        <v>18</v>
      </c>
      <c r="I66">
        <v>5</v>
      </c>
      <c r="J66" t="s">
        <v>15</v>
      </c>
      <c r="K66" t="s">
        <v>144</v>
      </c>
      <c r="L66">
        <v>1962</v>
      </c>
    </row>
    <row r="67" spans="6:12" ht="12" customHeight="1">
      <c r="F67" t="s">
        <v>171</v>
      </c>
      <c r="G67" t="s">
        <v>171</v>
      </c>
      <c r="H67">
        <v>21</v>
      </c>
      <c r="I67">
        <v>6</v>
      </c>
      <c r="J67" t="s">
        <v>15</v>
      </c>
      <c r="K67" t="s">
        <v>144</v>
      </c>
      <c r="L67">
        <v>1952</v>
      </c>
    </row>
    <row r="68" spans="6:12" ht="12.75">
      <c r="F68" t="s">
        <v>181</v>
      </c>
      <c r="G68" t="s">
        <v>181</v>
      </c>
      <c r="H68">
        <v>23</v>
      </c>
      <c r="I68">
        <v>6</v>
      </c>
      <c r="J68" t="s">
        <v>15</v>
      </c>
      <c r="K68" t="s">
        <v>144</v>
      </c>
      <c r="L68">
        <v>1942</v>
      </c>
    </row>
    <row r="648" spans="1:3" ht="12.75">
      <c r="A648" s="11"/>
      <c r="B648" s="11"/>
      <c r="C648" s="11"/>
    </row>
    <row r="649" spans="1:3" ht="12.75">
      <c r="A649" s="11"/>
      <c r="B649" s="11"/>
      <c r="C649" s="11"/>
    </row>
    <row r="650" spans="1:3" ht="12.75">
      <c r="A650" s="11"/>
      <c r="B650" s="11"/>
      <c r="C650" s="11"/>
    </row>
    <row r="651" spans="1:3" ht="12.75">
      <c r="A651" s="11"/>
      <c r="B651" s="11"/>
      <c r="C651" s="11"/>
    </row>
    <row r="652" spans="1:3" ht="12.75">
      <c r="A652" s="11"/>
      <c r="B652" s="11"/>
      <c r="C652" s="11"/>
    </row>
    <row r="653" spans="1:3" ht="13.5" thickBot="1">
      <c r="A653" s="13"/>
      <c r="B653" s="13"/>
      <c r="C653" s="11"/>
    </row>
    <row r="654" ht="12.75">
      <c r="A654" s="2"/>
    </row>
    <row r="656" ht="12.75">
      <c r="A656" s="2"/>
    </row>
    <row r="657" ht="12.75">
      <c r="A657" s="2"/>
    </row>
    <row r="658" ht="12.75">
      <c r="A658" s="2"/>
    </row>
    <row r="660" ht="12.75">
      <c r="A660" s="2"/>
    </row>
    <row r="661" ht="12.75">
      <c r="A661" s="2"/>
    </row>
    <row r="663" ht="12.75">
      <c r="A663" s="2"/>
    </row>
    <row r="664" ht="12.75">
      <c r="A664" s="2"/>
    </row>
    <row r="726" ht="12.75">
      <c r="E726" s="4"/>
    </row>
    <row r="727" ht="12.75">
      <c r="E727" s="4"/>
    </row>
    <row r="728" ht="12.75">
      <c r="E728" s="4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PAPO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Canterbury Orienteering Champs Entry</dc:title>
  <dc:subject/>
  <dc:creator>Alister Metherell</dc:creator>
  <cp:keywords/>
  <dc:description>26/7/2009</dc:description>
  <cp:lastModifiedBy>Mackintosh</cp:lastModifiedBy>
  <cp:lastPrinted>2008-08-07T09:09:21Z</cp:lastPrinted>
  <dcterms:created xsi:type="dcterms:W3CDTF">2008-07-25T10:54:15Z</dcterms:created>
  <dcterms:modified xsi:type="dcterms:W3CDTF">2011-10-20T08:42:32Z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